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447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<sst xmlns="http://schemas.openxmlformats.org/spreadsheetml/2006/main" count="20" uniqueCount="20">
  <si>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Pension Adjustment Calculation for 10 Month School Sector Employees</t>
  </si>
  <si>
    <t>Year</t>
  </si>
  <si>
    <t>YMPE</t>
  </si>
  <si>
    <t>School Days in the year</t>
  </si>
  <si>
    <t>Equivalent Salary</t>
  </si>
  <si>
    <t>Maximum PA</t>
  </si>
  <si>
    <t>SIN</t>
  </si>
  <si>
    <t>Name</t>
  </si>
  <si>
    <t>Hired before January 1, 1993? (N or Y)</t>
  </si>
  <si>
    <t>Start Date for current year</t>
  </si>
  <si>
    <t>End Date for current year</t>
  </si>
  <si>
    <t>Potential Hours for year</t>
  </si>
  <si>
    <t>Actual Pensionable Hours for Year</t>
  </si>
  <si>
    <t>Actual Pensionable Salary for Year</t>
  </si>
  <si>
    <t>Annualized Salary</t>
  </si>
  <si>
    <t xml:space="preserve">Accrual Rate </t>
  </si>
  <si>
    <t>Pensionable Service for Year</t>
  </si>
  <si>
    <t>Benefit Earned</t>
  </si>
  <si>
    <t>Pension Adjustment</t>
  </si>
  <si>
    <t>Max Eligibility Service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</si>
</sst>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  <numFmt numFmtId="165" formatCode="_(* #,##0_);_(* \(#,##0\);_(* &quot;-&quot;??_);_(@_)"/>
    <numFmt numFmtId="166" formatCode="_-* #,##0_-;\-* #,##0_-;_-* &quot;-&quot;??_-;_-@_-"/>
    <numFmt numFmtId="167" formatCode="dd\-mmm\-yyyy"/>
    <numFmt numFmtId="168" formatCode="_(* #,##0.00_);_(* \(#,##0.00\);_(* &quot;-&quot;??_);_(@_)"/>
    <numFmt numFmtId="169" formatCode="#,##0.0_);\(#,##0.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56" applyFont="1" applyAlignment="1">
      <alignment horizontal="left" wrapText="1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164" fontId="0" fillId="0" borderId="0" xfId="44" applyNumberFormat="1" applyFont="1" applyAlignment="1">
      <alignment/>
    </xf>
    <xf numFmtId="0" fontId="40" fillId="0" borderId="0" xfId="56" applyFont="1">
      <alignment/>
      <protection/>
    </xf>
    <xf numFmtId="0" fontId="0" fillId="0" borderId="0" xfId="56" applyFont="1">
      <alignment/>
      <protection/>
    </xf>
    <xf numFmtId="0" fontId="21" fillId="0" borderId="0" xfId="56" applyFont="1" applyAlignment="1">
      <alignment wrapText="1"/>
      <protection/>
    </xf>
    <xf numFmtId="165" fontId="21" fillId="0" borderId="0" xfId="44" applyNumberFormat="1" applyFont="1" applyFill="1" applyAlignment="1">
      <alignment wrapText="1"/>
    </xf>
    <xf numFmtId="166" fontId="0" fillId="0" borderId="0" xfId="44" applyNumberFormat="1" applyFont="1" applyFill="1" applyAlignment="1">
      <alignment/>
    </xf>
    <xf numFmtId="0" fontId="38" fillId="0" borderId="0" xfId="56" applyFont="1">
      <alignment/>
      <protection/>
    </xf>
    <xf numFmtId="166" fontId="0" fillId="0" borderId="0" xfId="42" applyNumberFormat="1" applyFont="1" applyFill="1" applyAlignment="1">
      <alignment/>
    </xf>
    <xf numFmtId="166" fontId="0" fillId="0" borderId="0" xfId="56" applyNumberFormat="1" applyFont="1">
      <alignment/>
      <protection/>
    </xf>
    <xf numFmtId="0" fontId="21" fillId="5" borderId="0" xfId="56" applyFont="1" applyFill="1" applyAlignment="1">
      <alignment wrapText="1"/>
      <protection/>
    </xf>
    <xf numFmtId="0" fontId="21" fillId="0" borderId="0" xfId="56" applyFont="1" applyAlignment="1">
      <alignment horizontal="center" wrapText="1"/>
      <protection/>
    </xf>
    <xf numFmtId="164" fontId="21" fillId="0" borderId="0" xfId="44" applyNumberFormat="1" applyFont="1" applyAlignment="1">
      <alignment wrapText="1"/>
    </xf>
    <xf numFmtId="0" fontId="22" fillId="13" borderId="0" xfId="56" applyFont="1" applyFill="1" applyAlignment="1">
      <alignment wrapText="1"/>
      <protection/>
    </xf>
    <xf numFmtId="0" fontId="0" fillId="0" borderId="0" xfId="56" applyFont="1" applyAlignment="1">
      <alignment wrapText="1"/>
      <protection/>
    </xf>
    <xf numFmtId="165" fontId="21" fillId="0" borderId="0" xfId="44" applyNumberFormat="1" applyFont="1" applyFill="1" applyBorder="1" applyAlignment="1">
      <alignment wrapText="1"/>
    </xf>
    <xf numFmtId="168" fontId="21" fillId="0" borderId="0" xfId="44" applyNumberFormat="1" applyFont="1" applyAlignment="1">
      <alignment wrapText="1"/>
    </xf>
    <xf numFmtId="169" fontId="21" fillId="0" borderId="0" xfId="44" applyNumberFormat="1" applyFont="1" applyAlignment="1">
      <alignment horizontal="center" wrapText="1"/>
    </xf>
    <xf numFmtId="164" fontId="21" fillId="0" borderId="0" xfId="44" applyNumberFormat="1" applyFont="1" applyFill="1" applyAlignment="1">
      <alignment wrapText="1"/>
    </xf>
    <xf numFmtId="168" fontId="22" fillId="13" borderId="0" xfId="44" applyNumberFormat="1" applyFont="1" applyFill="1" applyBorder="1" applyAlignment="1">
      <alignment wrapText="1"/>
    </xf>
    <xf numFmtId="0" fontId="0" fillId="33" borderId="0" xfId="56" applyFont="1" applyFill="1">
      <alignment/>
      <protection/>
    </xf>
    <xf numFmtId="0" fontId="0" fillId="34" borderId="0" xfId="56" applyFont="1" applyFill="1">
      <alignment/>
      <protection/>
    </xf>
    <xf numFmtId="0" fontId="0" fillId="35" borderId="0" xfId="56" applyFont="1" applyFill="1">
      <alignment/>
      <protection/>
    </xf>
    <xf numFmtId="0" fontId="0" fillId="36" borderId="0" xfId="56" applyFont="1" applyFill="1">
      <alignment/>
      <protection/>
    </xf>
    <xf numFmtId="0" fontId="21" fillId="37" borderId="0" xfId="56" applyFont="1" applyFill="1" applyAlignment="1">
      <alignment wrapText="1"/>
      <protection/>
    </xf>
    <xf numFmtId="2" fontId="21" fillId="0" borderId="0" xfId="56" applyNumberFormat="1" applyFont="1" applyAlignment="1">
      <alignment wrapText="1"/>
      <protection/>
    </xf>
    <xf numFmtId="168" fontId="21" fillId="0" borderId="0" xfId="44" applyNumberFormat="1" applyFont="1" applyFill="1" applyAlignment="1">
      <alignment wrapText="1"/>
    </xf>
    <xf numFmtId="0" fontId="21" fillId="5" borderId="0" xfId="56" applyFont="1" applyFill="1" applyAlignment="1" applyProtection="1">
      <alignment wrapText="1"/>
      <protection locked="0"/>
    </xf>
    <xf numFmtId="15" fontId="21" fillId="5" borderId="0" xfId="56" applyNumberFormat="1" applyFont="1" applyFill="1" applyAlignment="1" applyProtection="1">
      <alignment horizontal="center" wrapText="1"/>
      <protection locked="0"/>
    </xf>
    <xf numFmtId="167" fontId="21" fillId="5" borderId="0" xfId="56" applyNumberFormat="1" applyFont="1" applyFill="1" applyAlignment="1" applyProtection="1">
      <alignment wrapText="1"/>
      <protection locked="0"/>
    </xf>
    <xf numFmtId="165" fontId="21" fillId="5" borderId="0" xfId="44" applyNumberFormat="1" applyFont="1" applyFill="1" applyBorder="1" applyAlignment="1" applyProtection="1">
      <alignment wrapText="1"/>
      <protection locked="0"/>
    </xf>
    <xf numFmtId="168" fontId="21" fillId="5" borderId="0" xfId="44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ension%20Programs\MEPP\Reporting\Year%20End\2023\PA%20Calculators\2023%20PA%20Calculations%20Workbo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MPE and CRA Max's"/>
      <sheetName val="Equivalent Salaries"/>
      <sheetName val="Max Sal and PA Current Year"/>
      <sheetName val="Max Sal and PA Next Year"/>
      <sheetName val="PA Emerg At or Over"/>
      <sheetName val="PA Emerg Below"/>
      <sheetName val="PA General At or Over"/>
      <sheetName val="PA General Below"/>
      <sheetName val="PAs 10 Month EEs"/>
      <sheetName val="PAs 12 Month EEs"/>
      <sheetName val="PA 10 Month EE"/>
      <sheetName val="PA 12 Month EE"/>
      <sheetName val="PA Seasonal EE"/>
    </sheetNames>
    <sheetDataSet>
      <sheetData sheetId="0">
        <row r="5">
          <cell r="C5">
            <v>2023</v>
          </cell>
        </row>
        <row r="7">
          <cell r="C7">
            <v>0.015</v>
          </cell>
        </row>
      </sheetData>
      <sheetData sheetId="1">
        <row r="3">
          <cell r="A3">
            <v>2021</v>
          </cell>
          <cell r="B3">
            <v>3245.56</v>
          </cell>
          <cell r="C3">
            <v>29210</v>
          </cell>
          <cell r="D3">
            <v>61600</v>
          </cell>
        </row>
        <row r="4">
          <cell r="A4">
            <v>2022</v>
          </cell>
          <cell r="B4">
            <v>3420</v>
          </cell>
          <cell r="C4">
            <v>30780</v>
          </cell>
          <cell r="D4">
            <v>64900</v>
          </cell>
        </row>
        <row r="5">
          <cell r="A5">
            <v>2023</v>
          </cell>
          <cell r="B5">
            <v>3506.67</v>
          </cell>
          <cell r="C5">
            <v>31560</v>
          </cell>
          <cell r="D5">
            <v>66600</v>
          </cell>
        </row>
        <row r="6">
          <cell r="A6">
            <v>2024</v>
          </cell>
          <cell r="B6">
            <v>3610</v>
          </cell>
          <cell r="C6">
            <v>32490</v>
          </cell>
          <cell r="D6">
            <v>68500</v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</sheetData>
      <sheetData sheetId="2">
        <row r="13">
          <cell r="B13">
            <v>93239.99999999999</v>
          </cell>
        </row>
      </sheetData>
      <sheetData sheetId="3">
        <row r="26">
          <cell r="B26">
            <v>30960.03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05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4.28125" style="2" customWidth="1"/>
    <col min="2" max="2" width="22.7109375" style="2" customWidth="1"/>
    <col min="3" max="3" width="17.57421875" style="2" customWidth="1"/>
    <col min="4" max="4" width="16.28125" style="2" customWidth="1"/>
    <col min="5" max="5" width="16.421875" style="2" customWidth="1"/>
    <col min="6" max="6" width="15.57421875" style="2" customWidth="1"/>
    <col min="7" max="7" width="15.421875" style="2" customWidth="1"/>
    <col min="8" max="8" width="16.57421875" style="2" customWidth="1"/>
    <col min="9" max="9" width="15.28125" style="2" customWidth="1"/>
    <col min="10" max="10" width="10.28125" style="3" customWidth="1"/>
    <col min="11" max="11" width="15.421875" style="4" customWidth="1"/>
    <col min="12" max="12" width="13.57421875" style="2" customWidth="1"/>
    <col min="13" max="13" width="18.28125" style="5" customWidth="1"/>
    <col min="14" max="18" width="0" style="2" hidden="1" customWidth="1"/>
    <col min="19" max="19" width="14.421875" style="2" hidden="1" customWidth="1"/>
    <col min="20" max="20" width="0" style="2" hidden="1" customWidth="1"/>
    <col min="21" max="21" width="12.57421875" style="2" customWidth="1"/>
    <col min="22" max="22" width="11.421875" style="2" bestFit="1" customWidth="1"/>
    <col min="23" max="23" width="12.00390625" style="2" bestFit="1" customWidth="1"/>
    <col min="24" max="25" width="9.140625" style="2" customWidth="1"/>
    <col min="26" max="26" width="17.57421875" style="2" customWidth="1"/>
    <col min="27" max="27" width="12.421875" style="2" customWidth="1"/>
    <col min="28" max="16384" width="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3" ht="15.75">
      <c r="A3" s="6" t="s">
        <v>1</v>
      </c>
      <c r="C3" s="2">
        <f>+'[1]Instructions'!C5</f>
        <v>2023</v>
      </c>
    </row>
    <row r="4" spans="1:3" ht="15.75">
      <c r="A4" s="7" t="s">
        <v>2</v>
      </c>
      <c r="C4" s="8">
        <f>+VLOOKUP(C3,'[1]YMPE and CRA Max''s'!$A$3:$D$22,4,FALSE)</f>
        <v>66600</v>
      </c>
    </row>
    <row r="5" spans="1:3" ht="15.75">
      <c r="A5" s="2" t="s">
        <v>3</v>
      </c>
      <c r="C5" s="2">
        <v>303</v>
      </c>
    </row>
    <row r="6" spans="1:17" ht="18.75" customHeight="1">
      <c r="A6" s="6" t="s">
        <v>4</v>
      </c>
      <c r="C6" s="9">
        <f>+'[1]Equivalent Salaries'!B13</f>
        <v>93239.99999999999</v>
      </c>
      <c r="H6" s="7"/>
      <c r="I6" s="7"/>
      <c r="Q6" s="10"/>
    </row>
    <row r="7" spans="1:9" ht="15.75">
      <c r="A7" s="2" t="s">
        <v>5</v>
      </c>
      <c r="C7" s="9">
        <f>+'[1]Max Sal and PA Current Year'!B26</f>
        <v>30960.03</v>
      </c>
      <c r="D7" s="11"/>
      <c r="E7" s="6"/>
      <c r="F7" s="7"/>
      <c r="G7" s="7"/>
      <c r="H7" s="7"/>
      <c r="I7" s="7"/>
    </row>
    <row r="8" spans="1:9" ht="15.75">
      <c r="A8" s="7"/>
      <c r="B8" s="7"/>
      <c r="D8" s="12"/>
      <c r="E8" s="12"/>
      <c r="F8" s="7"/>
      <c r="G8" s="7"/>
      <c r="H8" s="7"/>
      <c r="I8" s="7"/>
    </row>
    <row r="9" spans="1:9" ht="15.75">
      <c r="A9" s="7"/>
      <c r="B9" s="7"/>
      <c r="C9" s="7"/>
      <c r="D9" s="7"/>
      <c r="E9" s="7"/>
      <c r="F9" s="7"/>
      <c r="G9" s="7"/>
      <c r="H9" s="7"/>
      <c r="I9" s="7"/>
    </row>
    <row r="10" spans="1:19" ht="42.75">
      <c r="A10" s="13" t="s">
        <v>6</v>
      </c>
      <c r="B10" s="13" t="s">
        <v>7</v>
      </c>
      <c r="C10" s="13" t="s">
        <v>8</v>
      </c>
      <c r="D10" s="13" t="s">
        <v>9</v>
      </c>
      <c r="E10" s="13" t="s">
        <v>10</v>
      </c>
      <c r="F10" s="7" t="s">
        <v>11</v>
      </c>
      <c r="G10" s="13" t="s">
        <v>12</v>
      </c>
      <c r="H10" s="13" t="s">
        <v>13</v>
      </c>
      <c r="I10" s="7" t="s">
        <v>14</v>
      </c>
      <c r="J10" s="14" t="s">
        <v>15</v>
      </c>
      <c r="K10" s="15" t="s">
        <v>16</v>
      </c>
      <c r="L10" s="7" t="s">
        <v>17</v>
      </c>
      <c r="M10" s="16" t="s">
        <v>18</v>
      </c>
      <c r="S10" s="17" t="s">
        <v>19</v>
      </c>
    </row>
    <row r="11" spans="1:27" ht="15.75">
      <c r="A11" s="30"/>
      <c r="B11" s="30"/>
      <c r="C11" s="31"/>
      <c r="D11" s="32"/>
      <c r="E11" s="32"/>
      <c r="F11" s="18">
        <f aca="true" t="shared" si="0" ref="F11:F16">IF(D11=0,0,1300*S11)</f>
        <v>0</v>
      </c>
      <c r="G11" s="33"/>
      <c r="H11" s="34"/>
      <c r="I11" s="19">
        <f aca="true" t="shared" si="1" ref="I11:I16">IF(F11=0,0,IF(OR(H11=0,K11=0),0,+H11/K11))</f>
        <v>0</v>
      </c>
      <c r="J11" s="20">
        <f>IF(AND(C11="Y",I11&gt;$C$6),"1.3 &amp; 2",'[1]Instructions'!$C$7*100)</f>
        <v>1.5</v>
      </c>
      <c r="K11" s="21">
        <f aca="true" t="shared" si="2" ref="K11:K16">IF(F11=0,0,(MIN(S11/F11*G11,S11)))</f>
        <v>0</v>
      </c>
      <c r="L11" s="19">
        <f>IF(C11="Y",MAX((0.013*$C$4*K11+((0.02*(I11-$C$4)))*K11),('[1]Instructions'!$C$7*I11*K11)),('[1]Instructions'!$C$7*I11*K11))</f>
        <v>0</v>
      </c>
      <c r="M11" s="22">
        <f>IF(ROUND(MIN((+(L11*9)-(600*K11)),$C$7),0)&lt;0,0,ROUND(MIN((+(L11*9)-(600*K11)),$C$7),0))</f>
        <v>0</v>
      </c>
      <c r="O11" s="23">
        <v>303</v>
      </c>
      <c r="P11" s="24">
        <f>+MIN(Q11,R11)</f>
        <v>-0.19801980198019803</v>
      </c>
      <c r="Q11" s="25">
        <f>(E11-D11+1)/$C$5</f>
        <v>0.0033003300330033004</v>
      </c>
      <c r="R11" s="26">
        <f aca="true" t="shared" si="3" ref="R11:R74">(E11-D11+1-61)/O11</f>
        <v>-0.19801980198019803</v>
      </c>
      <c r="S11" s="27">
        <f>IF(E11&lt;DATE($C$3,7,1),(E11-D11+1)/O11,IF(AND(E11&gt;DATE($C$3,6,30),D11&lt;DATE($C$3,6,30)),((E11-D11+1-62)/O11),IF(E11&gt;DATE($C$3,8,31),(E11-D11+1)/O11)))</f>
        <v>0.0033003300330033004</v>
      </c>
      <c r="X11" s="28"/>
      <c r="Y11" s="7"/>
      <c r="Z11" s="7"/>
      <c r="AA11" s="29"/>
    </row>
    <row r="12" spans="1:19" ht="15.75">
      <c r="A12" s="30"/>
      <c r="B12" s="30"/>
      <c r="C12" s="31"/>
      <c r="D12" s="32"/>
      <c r="E12" s="32"/>
      <c r="F12" s="18">
        <f t="shared" si="0"/>
        <v>0</v>
      </c>
      <c r="G12" s="33"/>
      <c r="H12" s="34"/>
      <c r="I12" s="19">
        <f t="shared" si="1"/>
        <v>0</v>
      </c>
      <c r="J12" s="20">
        <f>IF(AND(C12="Y",I12&gt;$C$6),"1.3 &amp; 2",'[1]Instructions'!$C$7*100)</f>
        <v>1.5</v>
      </c>
      <c r="K12" s="21">
        <f t="shared" si="2"/>
        <v>0</v>
      </c>
      <c r="L12" s="19">
        <f>IF(C12="Y",MAX((0.013*$C$4*K12+((0.02*(I12-$C$4)))*K12),('[1]Instructions'!$C$7*I12*K12)),('[1]Instructions'!$C$7*I12*K12))</f>
        <v>0</v>
      </c>
      <c r="M12" s="22">
        <f aca="true" t="shared" si="4" ref="M12:M75">IF(ROUND(MIN((+(L12*9)-(600*K12)),$C$7),0)&lt;0,0,ROUND(MIN((+(L12*9)-(600*K12)),$C$7),0))</f>
        <v>0</v>
      </c>
      <c r="O12" s="23">
        <v>303</v>
      </c>
      <c r="P12" s="24">
        <f aca="true" t="shared" si="5" ref="P12:P75">+MIN(Q12,R12)</f>
        <v>-0.19801980198019803</v>
      </c>
      <c r="Q12" s="25">
        <f aca="true" t="shared" si="6" ref="Q12:Q75">(E12-D12+1)/$C$5</f>
        <v>0.0033003300330033004</v>
      </c>
      <c r="R12" s="26">
        <f t="shared" si="3"/>
        <v>-0.19801980198019803</v>
      </c>
      <c r="S12" s="27">
        <f aca="true" t="shared" si="7" ref="S12:S75">IF(E12&lt;DATE($C$3,7,1),(E12-D12+1)/O12,IF(AND(E12&gt;DATE($C$3,6,30),D12&lt;DATE($C$3,6,30)),((E12-D12+1-62)/O12),IF(E12&gt;DATE($C$3,8,31),(E12-D12+1)/O12)))</f>
        <v>0.0033003300330033004</v>
      </c>
    </row>
    <row r="13" spans="1:19" ht="15.75">
      <c r="A13" s="30"/>
      <c r="B13" s="30"/>
      <c r="C13" s="31"/>
      <c r="D13" s="32"/>
      <c r="E13" s="32"/>
      <c r="F13" s="18">
        <f t="shared" si="0"/>
        <v>0</v>
      </c>
      <c r="G13" s="33"/>
      <c r="H13" s="34"/>
      <c r="I13" s="19">
        <f t="shared" si="1"/>
        <v>0</v>
      </c>
      <c r="J13" s="20">
        <f>IF(AND(C13="Y",I13&gt;$C$6),"1.3 &amp; 2",'[1]Instructions'!$C$7*100)</f>
        <v>1.5</v>
      </c>
      <c r="K13" s="21">
        <f t="shared" si="2"/>
        <v>0</v>
      </c>
      <c r="L13" s="19">
        <f>IF(C13="Y",MAX((0.013*$C$4*K13+((0.02*(I13-$C$4)))*K13),('[1]Instructions'!$C$7*I13*K13)),('[1]Instructions'!$C$7*I13*K13))</f>
        <v>0</v>
      </c>
      <c r="M13" s="22">
        <f t="shared" si="4"/>
        <v>0</v>
      </c>
      <c r="O13" s="23">
        <v>303</v>
      </c>
      <c r="P13" s="24">
        <f t="shared" si="5"/>
        <v>-0.19801980198019803</v>
      </c>
      <c r="Q13" s="25">
        <f t="shared" si="6"/>
        <v>0.0033003300330033004</v>
      </c>
      <c r="R13" s="26">
        <f t="shared" si="3"/>
        <v>-0.19801980198019803</v>
      </c>
      <c r="S13" s="27">
        <f t="shared" si="7"/>
        <v>0.0033003300330033004</v>
      </c>
    </row>
    <row r="14" spans="1:19" ht="15.75">
      <c r="A14" s="30"/>
      <c r="B14" s="30"/>
      <c r="C14" s="31"/>
      <c r="D14" s="32"/>
      <c r="E14" s="32"/>
      <c r="F14" s="18">
        <f t="shared" si="0"/>
        <v>0</v>
      </c>
      <c r="G14" s="33"/>
      <c r="H14" s="34"/>
      <c r="I14" s="19">
        <f t="shared" si="1"/>
        <v>0</v>
      </c>
      <c r="J14" s="20">
        <f>IF(AND(C14="Y",I14&gt;$C$6),"1.3 &amp; 2",'[1]Instructions'!$C$7*100)</f>
        <v>1.5</v>
      </c>
      <c r="K14" s="21">
        <f t="shared" si="2"/>
        <v>0</v>
      </c>
      <c r="L14" s="19">
        <f>IF(C14="Y",MAX((0.013*$C$4*K14+((0.02*(I14-$C$4)))*K14),('[1]Instructions'!$C$7*I14*K14)),('[1]Instructions'!$C$7*I14*K14))</f>
        <v>0</v>
      </c>
      <c r="M14" s="22">
        <f t="shared" si="4"/>
        <v>0</v>
      </c>
      <c r="O14" s="23">
        <v>303</v>
      </c>
      <c r="P14" s="24">
        <f t="shared" si="5"/>
        <v>-0.19801980198019803</v>
      </c>
      <c r="Q14" s="25">
        <f t="shared" si="6"/>
        <v>0.0033003300330033004</v>
      </c>
      <c r="R14" s="26">
        <f t="shared" si="3"/>
        <v>-0.19801980198019803</v>
      </c>
      <c r="S14" s="27">
        <f t="shared" si="7"/>
        <v>0.0033003300330033004</v>
      </c>
    </row>
    <row r="15" spans="1:19" ht="15.75">
      <c r="A15" s="30"/>
      <c r="B15" s="30"/>
      <c r="C15" s="31"/>
      <c r="D15" s="32"/>
      <c r="E15" s="32"/>
      <c r="F15" s="18">
        <f t="shared" si="0"/>
        <v>0</v>
      </c>
      <c r="G15" s="33"/>
      <c r="H15" s="34"/>
      <c r="I15" s="19">
        <f t="shared" si="1"/>
        <v>0</v>
      </c>
      <c r="J15" s="20">
        <f>IF(AND(C15="Y",I15&gt;$C$6),"1.3 &amp; 2",'[1]Instructions'!$C$7*100)</f>
        <v>1.5</v>
      </c>
      <c r="K15" s="21">
        <f t="shared" si="2"/>
        <v>0</v>
      </c>
      <c r="L15" s="19">
        <f>IF(C15="Y",MAX((0.013*$C$4*K15+((0.02*(I15-$C$4)))*K15),('[1]Instructions'!$C$7*I15*K15)),('[1]Instructions'!$C$7*I15*K15))</f>
        <v>0</v>
      </c>
      <c r="M15" s="22">
        <f t="shared" si="4"/>
        <v>0</v>
      </c>
      <c r="O15" s="23">
        <v>303</v>
      </c>
      <c r="P15" s="24">
        <f t="shared" si="5"/>
        <v>-0.19801980198019803</v>
      </c>
      <c r="Q15" s="25">
        <f t="shared" si="6"/>
        <v>0.0033003300330033004</v>
      </c>
      <c r="R15" s="26">
        <f t="shared" si="3"/>
        <v>-0.19801980198019803</v>
      </c>
      <c r="S15" s="27">
        <f t="shared" si="7"/>
        <v>0.0033003300330033004</v>
      </c>
    </row>
    <row r="16" spans="1:19" ht="15.75">
      <c r="A16" s="30"/>
      <c r="B16" s="30"/>
      <c r="C16" s="31"/>
      <c r="D16" s="32"/>
      <c r="E16" s="32"/>
      <c r="F16" s="18">
        <f t="shared" si="0"/>
        <v>0</v>
      </c>
      <c r="G16" s="33"/>
      <c r="H16" s="34"/>
      <c r="I16" s="19">
        <f t="shared" si="1"/>
        <v>0</v>
      </c>
      <c r="J16" s="20">
        <f>IF(AND(C16="Y",I16&gt;$C$6),"1.3 &amp; 2",'[1]Instructions'!$C$7*100)</f>
        <v>1.5</v>
      </c>
      <c r="K16" s="21">
        <f t="shared" si="2"/>
        <v>0</v>
      </c>
      <c r="L16" s="19">
        <f>IF(C16="Y",MAX((0.013*$C$4*K16+((0.02*(I16-$C$4)))*K16),('[1]Instructions'!$C$7*I16*K16)),('[1]Instructions'!$C$7*I16*K16))</f>
        <v>0</v>
      </c>
      <c r="M16" s="22">
        <f>IF(ROUND(MIN((+(L16*9)-(600*K16)),$C$7),0)&lt;0,0,ROUND(MIN((+(L16*9)-(600*K16)),$C$7),0))</f>
        <v>0</v>
      </c>
      <c r="O16" s="23">
        <v>303</v>
      </c>
      <c r="P16" s="24">
        <f t="shared" si="5"/>
        <v>-0.19801980198019803</v>
      </c>
      <c r="Q16" s="25">
        <f t="shared" si="6"/>
        <v>0.0033003300330033004</v>
      </c>
      <c r="R16" s="26">
        <f t="shared" si="3"/>
        <v>-0.19801980198019803</v>
      </c>
      <c r="S16" s="27">
        <f t="shared" si="7"/>
        <v>0.0033003300330033004</v>
      </c>
    </row>
    <row r="17" spans="1:25" ht="15.75">
      <c r="A17" s="30"/>
      <c r="B17" s="30"/>
      <c r="C17" s="31"/>
      <c r="D17" s="32"/>
      <c r="E17" s="32"/>
      <c r="F17" s="18">
        <f>IF(D17=0,0,1300*S17)</f>
        <v>0</v>
      </c>
      <c r="G17" s="33"/>
      <c r="H17" s="34"/>
      <c r="I17" s="19">
        <f>IF(F17=0,0,IF(OR(H17=0,K17=0),0,+H17/K17))</f>
        <v>0</v>
      </c>
      <c r="J17" s="20">
        <f>IF(AND(C17="Y",I17&gt;$C$6),"1.3 &amp; 2",'[1]Instructions'!$C$7*100)</f>
        <v>1.5</v>
      </c>
      <c r="K17" s="21">
        <f>IF(F17=0,0,(MIN(S17/F17*G17,S17)))</f>
        <v>0</v>
      </c>
      <c r="L17" s="19">
        <f>IF(C17="Y",MAX((0.013*$C$4*K17+((0.02*(I17-$C$4)))*K17),('[1]Instructions'!$C$7*I17*K17)),('[1]Instructions'!$C$7*I17*K17))</f>
        <v>0</v>
      </c>
      <c r="M17" s="22">
        <f>IF(ROUND(MIN((+(L17*9)-(600*K17)),$C$7),0)&lt;0,0,ROUND(MIN((+(L17*9)-(600*K17)),$C$7),0))</f>
        <v>0</v>
      </c>
      <c r="O17" s="23">
        <v>303</v>
      </c>
      <c r="P17" s="24">
        <f t="shared" si="5"/>
        <v>-0.19801980198019803</v>
      </c>
      <c r="Q17" s="25">
        <f t="shared" si="6"/>
        <v>0.0033003300330033004</v>
      </c>
      <c r="R17" s="26">
        <f t="shared" si="3"/>
        <v>-0.19801980198019803</v>
      </c>
      <c r="S17" s="27">
        <f t="shared" si="7"/>
        <v>0.0033003300330033004</v>
      </c>
      <c r="Y17" s="7"/>
    </row>
    <row r="18" spans="1:19" ht="15.75">
      <c r="A18" s="30"/>
      <c r="B18" s="30"/>
      <c r="C18" s="31"/>
      <c r="D18" s="32"/>
      <c r="E18" s="32"/>
      <c r="F18" s="18">
        <f aca="true" t="shared" si="8" ref="F18:F81">IF(D18=0,0,1300*S18)</f>
        <v>0</v>
      </c>
      <c r="G18" s="33"/>
      <c r="H18" s="34"/>
      <c r="I18" s="19">
        <f aca="true" t="shared" si="9" ref="I18:I81">IF(F18=0,0,IF(OR(H18=0,K18=0),0,+H18/K18))</f>
        <v>0</v>
      </c>
      <c r="J18" s="20">
        <f>IF(AND(C18="Y",I18&gt;$C$6),"1.3 &amp; 2",'[1]Instructions'!$C$7*100)</f>
        <v>1.5</v>
      </c>
      <c r="K18" s="21">
        <f aca="true" t="shared" si="10" ref="K18:K81">IF(F18=0,0,(MIN(S18/F18*G18,S18)))</f>
        <v>0</v>
      </c>
      <c r="L18" s="19">
        <f>IF(C18="Y",MAX((0.013*$C$4*K18+((0.02*(I18-$C$4)))*K18),('[1]Instructions'!$C$7*I18*K18)),('[1]Instructions'!$C$7*I18*K18))</f>
        <v>0</v>
      </c>
      <c r="M18" s="22">
        <f t="shared" si="4"/>
        <v>0</v>
      </c>
      <c r="O18" s="23">
        <v>303</v>
      </c>
      <c r="P18" s="24">
        <f t="shared" si="5"/>
        <v>-0.19801980198019803</v>
      </c>
      <c r="Q18" s="25">
        <f t="shared" si="6"/>
        <v>0.0033003300330033004</v>
      </c>
      <c r="R18" s="26">
        <f t="shared" si="3"/>
        <v>-0.19801980198019803</v>
      </c>
      <c r="S18" s="27">
        <f t="shared" si="7"/>
        <v>0.0033003300330033004</v>
      </c>
    </row>
    <row r="19" spans="1:19" ht="15.75">
      <c r="A19" s="30"/>
      <c r="B19" s="30"/>
      <c r="C19" s="31"/>
      <c r="D19" s="32"/>
      <c r="E19" s="32"/>
      <c r="F19" s="18">
        <f t="shared" si="8"/>
        <v>0</v>
      </c>
      <c r="G19" s="33"/>
      <c r="H19" s="34"/>
      <c r="I19" s="19">
        <f t="shared" si="9"/>
        <v>0</v>
      </c>
      <c r="J19" s="20">
        <f>IF(AND(C19="Y",I19&gt;$C$6),"1.3 &amp; 2",'[1]Instructions'!$C$7*100)</f>
        <v>1.5</v>
      </c>
      <c r="K19" s="21">
        <f t="shared" si="10"/>
        <v>0</v>
      </c>
      <c r="L19" s="19">
        <f>IF(C19="Y",MAX((0.013*$C$4*K19+((0.02*(I19-$C$4)))*K19),('[1]Instructions'!$C$7*I19*K19)),('[1]Instructions'!$C$7*I19*K19))</f>
        <v>0</v>
      </c>
      <c r="M19" s="22">
        <f t="shared" si="4"/>
        <v>0</v>
      </c>
      <c r="O19" s="23">
        <v>303</v>
      </c>
      <c r="P19" s="24">
        <f t="shared" si="5"/>
        <v>-0.19801980198019803</v>
      </c>
      <c r="Q19" s="25">
        <f t="shared" si="6"/>
        <v>0.0033003300330033004</v>
      </c>
      <c r="R19" s="26">
        <f t="shared" si="3"/>
        <v>-0.19801980198019803</v>
      </c>
      <c r="S19" s="27">
        <f t="shared" si="7"/>
        <v>0.0033003300330033004</v>
      </c>
    </row>
    <row r="20" spans="1:19" ht="15.75">
      <c r="A20" s="30"/>
      <c r="B20" s="30"/>
      <c r="C20" s="31"/>
      <c r="D20" s="32"/>
      <c r="E20" s="32"/>
      <c r="F20" s="18">
        <f t="shared" si="8"/>
        <v>0</v>
      </c>
      <c r="G20" s="33"/>
      <c r="H20" s="34"/>
      <c r="I20" s="19">
        <f t="shared" si="9"/>
        <v>0</v>
      </c>
      <c r="J20" s="20">
        <f>IF(AND(C20="Y",I20&gt;$C$6),"1.3 &amp; 2",'[1]Instructions'!$C$7*100)</f>
        <v>1.5</v>
      </c>
      <c r="K20" s="21">
        <f t="shared" si="10"/>
        <v>0</v>
      </c>
      <c r="L20" s="19">
        <f>IF(C20="Y",MAX((0.013*$C$4*K20+((0.02*(I20-$C$4)))*K20),('[1]Instructions'!$C$7*I20*K20)),('[1]Instructions'!$C$7*I20*K20))</f>
        <v>0</v>
      </c>
      <c r="M20" s="22">
        <f t="shared" si="4"/>
        <v>0</v>
      </c>
      <c r="O20" s="23">
        <v>303</v>
      </c>
      <c r="P20" s="24">
        <f t="shared" si="5"/>
        <v>-0.19801980198019803</v>
      </c>
      <c r="Q20" s="25">
        <f t="shared" si="6"/>
        <v>0.0033003300330033004</v>
      </c>
      <c r="R20" s="26">
        <f t="shared" si="3"/>
        <v>-0.19801980198019803</v>
      </c>
      <c r="S20" s="27">
        <f t="shared" si="7"/>
        <v>0.0033003300330033004</v>
      </c>
    </row>
    <row r="21" spans="1:19" ht="15.75">
      <c r="A21" s="30"/>
      <c r="B21" s="30"/>
      <c r="C21" s="31"/>
      <c r="D21" s="32"/>
      <c r="E21" s="32"/>
      <c r="F21" s="18">
        <f t="shared" si="8"/>
        <v>0</v>
      </c>
      <c r="G21" s="33"/>
      <c r="H21" s="34"/>
      <c r="I21" s="19">
        <f t="shared" si="9"/>
        <v>0</v>
      </c>
      <c r="J21" s="20">
        <f>IF(AND(C21="Y",I21&gt;$C$6),"1.3 &amp; 2",'[1]Instructions'!$C$7*100)</f>
        <v>1.5</v>
      </c>
      <c r="K21" s="21">
        <f t="shared" si="10"/>
        <v>0</v>
      </c>
      <c r="L21" s="19">
        <f>IF(C21="Y",MAX((0.013*$C$4*K21+((0.02*(I21-$C$4)))*K21),('[1]Instructions'!$C$7*I21*K21)),('[1]Instructions'!$C$7*I21*K21))</f>
        <v>0</v>
      </c>
      <c r="M21" s="22">
        <f t="shared" si="4"/>
        <v>0</v>
      </c>
      <c r="O21" s="23">
        <v>303</v>
      </c>
      <c r="P21" s="24">
        <f t="shared" si="5"/>
        <v>-0.19801980198019803</v>
      </c>
      <c r="Q21" s="25">
        <f t="shared" si="6"/>
        <v>0.0033003300330033004</v>
      </c>
      <c r="R21" s="26">
        <f t="shared" si="3"/>
        <v>-0.19801980198019803</v>
      </c>
      <c r="S21" s="27">
        <f t="shared" si="7"/>
        <v>0.0033003300330033004</v>
      </c>
    </row>
    <row r="22" spans="1:19" ht="15.75">
      <c r="A22" s="30"/>
      <c r="B22" s="30"/>
      <c r="C22" s="31"/>
      <c r="D22" s="32"/>
      <c r="E22" s="32"/>
      <c r="F22" s="18">
        <f t="shared" si="8"/>
        <v>0</v>
      </c>
      <c r="G22" s="33"/>
      <c r="H22" s="34"/>
      <c r="I22" s="19">
        <f t="shared" si="9"/>
        <v>0</v>
      </c>
      <c r="J22" s="20">
        <f>IF(AND(C22="Y",I22&gt;$C$6),"1.3 &amp; 2",'[1]Instructions'!$C$7*100)</f>
        <v>1.5</v>
      </c>
      <c r="K22" s="21">
        <f t="shared" si="10"/>
        <v>0</v>
      </c>
      <c r="L22" s="19">
        <f>IF(C22="Y",MAX((0.013*$C$4*K22+((0.02*(I22-$C$4)))*K22),('[1]Instructions'!$C$7*I22*K22)),('[1]Instructions'!$C$7*I22*K22))</f>
        <v>0</v>
      </c>
      <c r="M22" s="22">
        <f t="shared" si="4"/>
        <v>0</v>
      </c>
      <c r="O22" s="23">
        <v>303</v>
      </c>
      <c r="P22" s="24">
        <f t="shared" si="5"/>
        <v>-0.19801980198019803</v>
      </c>
      <c r="Q22" s="25">
        <f t="shared" si="6"/>
        <v>0.0033003300330033004</v>
      </c>
      <c r="R22" s="26">
        <f t="shared" si="3"/>
        <v>-0.19801980198019803</v>
      </c>
      <c r="S22" s="27">
        <f t="shared" si="7"/>
        <v>0.0033003300330033004</v>
      </c>
    </row>
    <row r="23" spans="1:19" ht="15.75">
      <c r="A23" s="30"/>
      <c r="B23" s="30"/>
      <c r="C23" s="31"/>
      <c r="D23" s="32"/>
      <c r="E23" s="32"/>
      <c r="F23" s="18">
        <f t="shared" si="8"/>
        <v>0</v>
      </c>
      <c r="G23" s="33"/>
      <c r="H23" s="34"/>
      <c r="I23" s="19">
        <f t="shared" si="9"/>
        <v>0</v>
      </c>
      <c r="J23" s="20">
        <f>IF(AND(C23="Y",I23&gt;$C$6),"1.3 &amp; 2",'[1]Instructions'!$C$7*100)</f>
        <v>1.5</v>
      </c>
      <c r="K23" s="21">
        <f t="shared" si="10"/>
        <v>0</v>
      </c>
      <c r="L23" s="19">
        <f>IF(C23="Y",MAX((0.013*$C$4*K23+((0.02*(I23-$C$4)))*K23),('[1]Instructions'!$C$7*I23*K23)),('[1]Instructions'!$C$7*I23*K23))</f>
        <v>0</v>
      </c>
      <c r="M23" s="22">
        <f t="shared" si="4"/>
        <v>0</v>
      </c>
      <c r="O23" s="23">
        <v>303</v>
      </c>
      <c r="P23" s="24">
        <f t="shared" si="5"/>
        <v>-0.19801980198019803</v>
      </c>
      <c r="Q23" s="25">
        <f t="shared" si="6"/>
        <v>0.0033003300330033004</v>
      </c>
      <c r="R23" s="26">
        <f t="shared" si="3"/>
        <v>-0.19801980198019803</v>
      </c>
      <c r="S23" s="27">
        <f t="shared" si="7"/>
        <v>0.0033003300330033004</v>
      </c>
    </row>
    <row r="24" spans="1:19" ht="15.75">
      <c r="A24" s="30"/>
      <c r="B24" s="30"/>
      <c r="C24" s="31"/>
      <c r="D24" s="32"/>
      <c r="E24" s="32"/>
      <c r="F24" s="18">
        <f t="shared" si="8"/>
        <v>0</v>
      </c>
      <c r="G24" s="33"/>
      <c r="H24" s="34"/>
      <c r="I24" s="19">
        <f t="shared" si="9"/>
        <v>0</v>
      </c>
      <c r="J24" s="20">
        <f>IF(AND(C24="Y",I24&gt;$C$6),"1.3 &amp; 2",'[1]Instructions'!$C$7*100)</f>
        <v>1.5</v>
      </c>
      <c r="K24" s="21">
        <f t="shared" si="10"/>
        <v>0</v>
      </c>
      <c r="L24" s="19">
        <f>IF(C24="Y",MAX((0.013*$C$4*K24+((0.02*(I24-$C$4)))*K24),('[1]Instructions'!$C$7*I24*K24)),('[1]Instructions'!$C$7*I24*K24))</f>
        <v>0</v>
      </c>
      <c r="M24" s="22">
        <f t="shared" si="4"/>
        <v>0</v>
      </c>
      <c r="O24" s="23">
        <v>303</v>
      </c>
      <c r="P24" s="24">
        <f t="shared" si="5"/>
        <v>-0.19801980198019803</v>
      </c>
      <c r="Q24" s="25">
        <f t="shared" si="6"/>
        <v>0.0033003300330033004</v>
      </c>
      <c r="R24" s="26">
        <f t="shared" si="3"/>
        <v>-0.19801980198019803</v>
      </c>
      <c r="S24" s="27">
        <f t="shared" si="7"/>
        <v>0.0033003300330033004</v>
      </c>
    </row>
    <row r="25" spans="1:19" ht="15.75">
      <c r="A25" s="30"/>
      <c r="B25" s="30"/>
      <c r="C25" s="31"/>
      <c r="D25" s="32"/>
      <c r="E25" s="32"/>
      <c r="F25" s="18">
        <f t="shared" si="8"/>
        <v>0</v>
      </c>
      <c r="G25" s="33"/>
      <c r="H25" s="34"/>
      <c r="I25" s="19">
        <f t="shared" si="9"/>
        <v>0</v>
      </c>
      <c r="J25" s="20">
        <f>IF(AND(C25="Y",I25&gt;$C$6),"1.3 &amp; 2",'[1]Instructions'!$C$7*100)</f>
        <v>1.5</v>
      </c>
      <c r="K25" s="21">
        <f t="shared" si="10"/>
        <v>0</v>
      </c>
      <c r="L25" s="19">
        <f>IF(C25="Y",MAX((0.013*$C$4*K25+((0.02*(I25-$C$4)))*K25),('[1]Instructions'!$C$7*I25*K25)),('[1]Instructions'!$C$7*I25*K25))</f>
        <v>0</v>
      </c>
      <c r="M25" s="22">
        <f t="shared" si="4"/>
        <v>0</v>
      </c>
      <c r="O25" s="23">
        <v>303</v>
      </c>
      <c r="P25" s="24">
        <f t="shared" si="5"/>
        <v>-0.19801980198019803</v>
      </c>
      <c r="Q25" s="25">
        <f t="shared" si="6"/>
        <v>0.0033003300330033004</v>
      </c>
      <c r="R25" s="26">
        <f t="shared" si="3"/>
        <v>-0.19801980198019803</v>
      </c>
      <c r="S25" s="27">
        <f t="shared" si="7"/>
        <v>0.0033003300330033004</v>
      </c>
    </row>
    <row r="26" spans="1:19" ht="15.75">
      <c r="A26" s="30"/>
      <c r="B26" s="30"/>
      <c r="C26" s="31"/>
      <c r="D26" s="32"/>
      <c r="E26" s="32"/>
      <c r="F26" s="18">
        <f t="shared" si="8"/>
        <v>0</v>
      </c>
      <c r="G26" s="33"/>
      <c r="H26" s="34"/>
      <c r="I26" s="19">
        <f t="shared" si="9"/>
        <v>0</v>
      </c>
      <c r="J26" s="20">
        <f>IF(AND(C26="Y",I26&gt;$C$6),"1.3 &amp; 2",'[1]Instructions'!$C$7*100)</f>
        <v>1.5</v>
      </c>
      <c r="K26" s="21">
        <f t="shared" si="10"/>
        <v>0</v>
      </c>
      <c r="L26" s="19">
        <f>IF(C26="Y",MAX((0.013*$C$4*K26+((0.02*(I26-$C$4)))*K26),('[1]Instructions'!$C$7*I26*K26)),('[1]Instructions'!$C$7*I26*K26))</f>
        <v>0</v>
      </c>
      <c r="M26" s="22">
        <f t="shared" si="4"/>
        <v>0</v>
      </c>
      <c r="O26" s="23">
        <v>303</v>
      </c>
      <c r="P26" s="24">
        <f t="shared" si="5"/>
        <v>-0.19801980198019803</v>
      </c>
      <c r="Q26" s="25">
        <f t="shared" si="6"/>
        <v>0.0033003300330033004</v>
      </c>
      <c r="R26" s="26">
        <f t="shared" si="3"/>
        <v>-0.19801980198019803</v>
      </c>
      <c r="S26" s="27">
        <f t="shared" si="7"/>
        <v>0.0033003300330033004</v>
      </c>
    </row>
    <row r="27" spans="1:19" ht="15.75">
      <c r="A27" s="30"/>
      <c r="B27" s="30"/>
      <c r="C27" s="31"/>
      <c r="D27" s="32"/>
      <c r="E27" s="32"/>
      <c r="F27" s="18">
        <f t="shared" si="8"/>
        <v>0</v>
      </c>
      <c r="G27" s="33"/>
      <c r="H27" s="34"/>
      <c r="I27" s="19">
        <f t="shared" si="9"/>
        <v>0</v>
      </c>
      <c r="J27" s="20">
        <f>IF(AND(C27="Y",I27&gt;$C$6),"1.3 &amp; 2",'[1]Instructions'!$C$7*100)</f>
        <v>1.5</v>
      </c>
      <c r="K27" s="21">
        <f t="shared" si="10"/>
        <v>0</v>
      </c>
      <c r="L27" s="19">
        <f>IF(C27="Y",MAX((0.013*$C$4*K27+((0.02*(I27-$C$4)))*K27),('[1]Instructions'!$C$7*I27*K27)),('[1]Instructions'!$C$7*I27*K27))</f>
        <v>0</v>
      </c>
      <c r="M27" s="22">
        <f t="shared" si="4"/>
        <v>0</v>
      </c>
      <c r="O27" s="23">
        <v>303</v>
      </c>
      <c r="P27" s="24">
        <f t="shared" si="5"/>
        <v>-0.19801980198019803</v>
      </c>
      <c r="Q27" s="25">
        <f t="shared" si="6"/>
        <v>0.0033003300330033004</v>
      </c>
      <c r="R27" s="26">
        <f t="shared" si="3"/>
        <v>-0.19801980198019803</v>
      </c>
      <c r="S27" s="27">
        <f t="shared" si="7"/>
        <v>0.0033003300330033004</v>
      </c>
    </row>
    <row r="28" spans="1:19" ht="15.75">
      <c r="A28" s="30"/>
      <c r="B28" s="30"/>
      <c r="C28" s="31"/>
      <c r="D28" s="32"/>
      <c r="E28" s="32"/>
      <c r="F28" s="18">
        <f t="shared" si="8"/>
        <v>0</v>
      </c>
      <c r="G28" s="33"/>
      <c r="H28" s="34"/>
      <c r="I28" s="19">
        <f t="shared" si="9"/>
        <v>0</v>
      </c>
      <c r="J28" s="20">
        <f>IF(AND(C28="Y",I28&gt;$C$6),"1.3 &amp; 2",'[1]Instructions'!$C$7*100)</f>
        <v>1.5</v>
      </c>
      <c r="K28" s="21">
        <f t="shared" si="10"/>
        <v>0</v>
      </c>
      <c r="L28" s="19">
        <f>IF(C28="Y",MAX((0.013*$C$4*K28+((0.02*(I28-$C$4)))*K28),('[1]Instructions'!$C$7*I28*K28)),('[1]Instructions'!$C$7*I28*K28))</f>
        <v>0</v>
      </c>
      <c r="M28" s="22">
        <f t="shared" si="4"/>
        <v>0</v>
      </c>
      <c r="O28" s="23">
        <v>303</v>
      </c>
      <c r="P28" s="24">
        <f t="shared" si="5"/>
        <v>-0.19801980198019803</v>
      </c>
      <c r="Q28" s="25">
        <f t="shared" si="6"/>
        <v>0.0033003300330033004</v>
      </c>
      <c r="R28" s="26">
        <f t="shared" si="3"/>
        <v>-0.19801980198019803</v>
      </c>
      <c r="S28" s="27">
        <f t="shared" si="7"/>
        <v>0.0033003300330033004</v>
      </c>
    </row>
    <row r="29" spans="1:19" ht="15.75">
      <c r="A29" s="30"/>
      <c r="B29" s="30"/>
      <c r="C29" s="31"/>
      <c r="D29" s="32"/>
      <c r="E29" s="32"/>
      <c r="F29" s="18">
        <f t="shared" si="8"/>
        <v>0</v>
      </c>
      <c r="G29" s="33"/>
      <c r="H29" s="34"/>
      <c r="I29" s="19">
        <f t="shared" si="9"/>
        <v>0</v>
      </c>
      <c r="J29" s="20">
        <f>IF(AND(C29="Y",I29&gt;$C$6),"1.3 &amp; 2",'[1]Instructions'!$C$7*100)</f>
        <v>1.5</v>
      </c>
      <c r="K29" s="21">
        <f t="shared" si="10"/>
        <v>0</v>
      </c>
      <c r="L29" s="19">
        <f>IF(C29="Y",MAX((0.013*$C$4*K29+((0.02*(I29-$C$4)))*K29),('[1]Instructions'!$C$7*I29*K29)),('[1]Instructions'!$C$7*I29*K29))</f>
        <v>0</v>
      </c>
      <c r="M29" s="22">
        <f t="shared" si="4"/>
        <v>0</v>
      </c>
      <c r="O29" s="23">
        <v>303</v>
      </c>
      <c r="P29" s="24">
        <f t="shared" si="5"/>
        <v>-0.19801980198019803</v>
      </c>
      <c r="Q29" s="25">
        <f t="shared" si="6"/>
        <v>0.0033003300330033004</v>
      </c>
      <c r="R29" s="26">
        <f t="shared" si="3"/>
        <v>-0.19801980198019803</v>
      </c>
      <c r="S29" s="27">
        <f t="shared" si="7"/>
        <v>0.0033003300330033004</v>
      </c>
    </row>
    <row r="30" spans="1:19" ht="15.75">
      <c r="A30" s="30"/>
      <c r="B30" s="30"/>
      <c r="C30" s="31"/>
      <c r="D30" s="32"/>
      <c r="E30" s="32"/>
      <c r="F30" s="18">
        <f t="shared" si="8"/>
        <v>0</v>
      </c>
      <c r="G30" s="33"/>
      <c r="H30" s="34"/>
      <c r="I30" s="19">
        <f t="shared" si="9"/>
        <v>0</v>
      </c>
      <c r="J30" s="20">
        <f>IF(AND(C30="Y",I30&gt;$C$6),"1.3 &amp; 2",'[1]Instructions'!$C$7*100)</f>
        <v>1.5</v>
      </c>
      <c r="K30" s="21">
        <f t="shared" si="10"/>
        <v>0</v>
      </c>
      <c r="L30" s="19">
        <f>IF(C30="Y",MAX((0.013*$C$4*K30+((0.02*(I30-$C$4)))*K30),('[1]Instructions'!$C$7*I30*K30)),('[1]Instructions'!$C$7*I30*K30))</f>
        <v>0</v>
      </c>
      <c r="M30" s="22">
        <f t="shared" si="4"/>
        <v>0</v>
      </c>
      <c r="O30" s="23">
        <v>303</v>
      </c>
      <c r="P30" s="24">
        <f t="shared" si="5"/>
        <v>-0.19801980198019803</v>
      </c>
      <c r="Q30" s="25">
        <f t="shared" si="6"/>
        <v>0.0033003300330033004</v>
      </c>
      <c r="R30" s="26">
        <f t="shared" si="3"/>
        <v>-0.19801980198019803</v>
      </c>
      <c r="S30" s="27">
        <f t="shared" si="7"/>
        <v>0.0033003300330033004</v>
      </c>
    </row>
    <row r="31" spans="1:19" ht="15.75">
      <c r="A31" s="30"/>
      <c r="B31" s="30"/>
      <c r="C31" s="31"/>
      <c r="D31" s="32"/>
      <c r="E31" s="32"/>
      <c r="F31" s="18">
        <f t="shared" si="8"/>
        <v>0</v>
      </c>
      <c r="G31" s="33"/>
      <c r="H31" s="34"/>
      <c r="I31" s="19">
        <f t="shared" si="9"/>
        <v>0</v>
      </c>
      <c r="J31" s="20">
        <f>IF(AND(C31="Y",I31&gt;$C$6),"1.3 &amp; 2",'[1]Instructions'!$C$7*100)</f>
        <v>1.5</v>
      </c>
      <c r="K31" s="21">
        <f t="shared" si="10"/>
        <v>0</v>
      </c>
      <c r="L31" s="19">
        <f>IF(C31="Y",MAX((0.013*$C$4*K31+((0.02*(I31-$C$4)))*K31),('[1]Instructions'!$C$7*I31*K31)),('[1]Instructions'!$C$7*I31*K31))</f>
        <v>0</v>
      </c>
      <c r="M31" s="22">
        <f t="shared" si="4"/>
        <v>0</v>
      </c>
      <c r="O31" s="23">
        <v>303</v>
      </c>
      <c r="P31" s="24">
        <f t="shared" si="5"/>
        <v>-0.19801980198019803</v>
      </c>
      <c r="Q31" s="25">
        <f t="shared" si="6"/>
        <v>0.0033003300330033004</v>
      </c>
      <c r="R31" s="26">
        <f t="shared" si="3"/>
        <v>-0.19801980198019803</v>
      </c>
      <c r="S31" s="27">
        <f t="shared" si="7"/>
        <v>0.0033003300330033004</v>
      </c>
    </row>
    <row r="32" spans="1:19" ht="15.75">
      <c r="A32" s="30"/>
      <c r="B32" s="30"/>
      <c r="C32" s="31"/>
      <c r="D32" s="32"/>
      <c r="E32" s="32"/>
      <c r="F32" s="18">
        <f t="shared" si="8"/>
        <v>0</v>
      </c>
      <c r="G32" s="33"/>
      <c r="H32" s="34"/>
      <c r="I32" s="19">
        <f t="shared" si="9"/>
        <v>0</v>
      </c>
      <c r="J32" s="20">
        <f>IF(AND(C32="Y",I32&gt;$C$6),"1.3 &amp; 2",'[1]Instructions'!$C$7*100)</f>
        <v>1.5</v>
      </c>
      <c r="K32" s="21">
        <f t="shared" si="10"/>
        <v>0</v>
      </c>
      <c r="L32" s="19">
        <f>IF(C32="Y",MAX((0.013*$C$4*K32+((0.02*(I32-$C$4)))*K32),('[1]Instructions'!$C$7*I32*K32)),('[1]Instructions'!$C$7*I32*K32))</f>
        <v>0</v>
      </c>
      <c r="M32" s="22">
        <f t="shared" si="4"/>
        <v>0</v>
      </c>
      <c r="O32" s="23">
        <v>303</v>
      </c>
      <c r="P32" s="24">
        <f t="shared" si="5"/>
        <v>-0.19801980198019803</v>
      </c>
      <c r="Q32" s="25">
        <f t="shared" si="6"/>
        <v>0.0033003300330033004</v>
      </c>
      <c r="R32" s="26">
        <f t="shared" si="3"/>
        <v>-0.19801980198019803</v>
      </c>
      <c r="S32" s="27">
        <f t="shared" si="7"/>
        <v>0.0033003300330033004</v>
      </c>
    </row>
    <row r="33" spans="1:19" ht="15.75">
      <c r="A33" s="30"/>
      <c r="B33" s="30"/>
      <c r="C33" s="31"/>
      <c r="D33" s="32"/>
      <c r="E33" s="32"/>
      <c r="F33" s="18">
        <f t="shared" si="8"/>
        <v>0</v>
      </c>
      <c r="G33" s="33"/>
      <c r="H33" s="34"/>
      <c r="I33" s="19">
        <f t="shared" si="9"/>
        <v>0</v>
      </c>
      <c r="J33" s="20">
        <f>IF(AND(C33="Y",I33&gt;$C$6),"1.3 &amp; 2",'[1]Instructions'!$C$7*100)</f>
        <v>1.5</v>
      </c>
      <c r="K33" s="21">
        <f t="shared" si="10"/>
        <v>0</v>
      </c>
      <c r="L33" s="19">
        <f>IF(C33="Y",MAX((0.013*$C$4*K33+((0.02*(I33-$C$4)))*K33),('[1]Instructions'!$C$7*I33*K33)),('[1]Instructions'!$C$7*I33*K33))</f>
        <v>0</v>
      </c>
      <c r="M33" s="22">
        <f t="shared" si="4"/>
        <v>0</v>
      </c>
      <c r="O33" s="23">
        <v>303</v>
      </c>
      <c r="P33" s="24">
        <f t="shared" si="5"/>
        <v>-0.19801980198019803</v>
      </c>
      <c r="Q33" s="25">
        <f t="shared" si="6"/>
        <v>0.0033003300330033004</v>
      </c>
      <c r="R33" s="26">
        <f t="shared" si="3"/>
        <v>-0.19801980198019803</v>
      </c>
      <c r="S33" s="27">
        <f t="shared" si="7"/>
        <v>0.0033003300330033004</v>
      </c>
    </row>
    <row r="34" spans="1:19" ht="15.75">
      <c r="A34" s="30"/>
      <c r="B34" s="30"/>
      <c r="C34" s="31"/>
      <c r="D34" s="32"/>
      <c r="E34" s="32"/>
      <c r="F34" s="18">
        <f t="shared" si="8"/>
        <v>0</v>
      </c>
      <c r="G34" s="33"/>
      <c r="H34" s="34"/>
      <c r="I34" s="19">
        <f t="shared" si="9"/>
        <v>0</v>
      </c>
      <c r="J34" s="20">
        <f>IF(AND(C34="Y",I34&gt;$C$6),"1.3 &amp; 2",'[1]Instructions'!$C$7*100)</f>
        <v>1.5</v>
      </c>
      <c r="K34" s="21">
        <f t="shared" si="10"/>
        <v>0</v>
      </c>
      <c r="L34" s="19">
        <f>IF(C34="Y",MAX((0.013*$C$4*K34+((0.02*(I34-$C$4)))*K34),('[1]Instructions'!$C$7*I34*K34)),('[1]Instructions'!$C$7*I34*K34))</f>
        <v>0</v>
      </c>
      <c r="M34" s="22">
        <f t="shared" si="4"/>
        <v>0</v>
      </c>
      <c r="O34" s="23">
        <v>303</v>
      </c>
      <c r="P34" s="24">
        <f t="shared" si="5"/>
        <v>-0.19801980198019803</v>
      </c>
      <c r="Q34" s="25">
        <f t="shared" si="6"/>
        <v>0.0033003300330033004</v>
      </c>
      <c r="R34" s="26">
        <f t="shared" si="3"/>
        <v>-0.19801980198019803</v>
      </c>
      <c r="S34" s="27">
        <f t="shared" si="7"/>
        <v>0.0033003300330033004</v>
      </c>
    </row>
    <row r="35" spans="1:19" ht="15.75">
      <c r="A35" s="30"/>
      <c r="B35" s="30"/>
      <c r="C35" s="31"/>
      <c r="D35" s="32"/>
      <c r="E35" s="32"/>
      <c r="F35" s="18">
        <f t="shared" si="8"/>
        <v>0</v>
      </c>
      <c r="G35" s="33"/>
      <c r="H35" s="34"/>
      <c r="I35" s="19">
        <f t="shared" si="9"/>
        <v>0</v>
      </c>
      <c r="J35" s="20">
        <f>IF(AND(C35="Y",I35&gt;$C$6),"1.3 &amp; 2",'[1]Instructions'!$C$7*100)</f>
        <v>1.5</v>
      </c>
      <c r="K35" s="21">
        <f t="shared" si="10"/>
        <v>0</v>
      </c>
      <c r="L35" s="19">
        <f>IF(C35="Y",MAX((0.013*$C$4*K35+((0.02*(I35-$C$4)))*K35),('[1]Instructions'!$C$7*I35*K35)),('[1]Instructions'!$C$7*I35*K35))</f>
        <v>0</v>
      </c>
      <c r="M35" s="22">
        <f t="shared" si="4"/>
        <v>0</v>
      </c>
      <c r="O35" s="23">
        <v>303</v>
      </c>
      <c r="P35" s="24">
        <f t="shared" si="5"/>
        <v>-0.19801980198019803</v>
      </c>
      <c r="Q35" s="25">
        <f t="shared" si="6"/>
        <v>0.0033003300330033004</v>
      </c>
      <c r="R35" s="26">
        <f t="shared" si="3"/>
        <v>-0.19801980198019803</v>
      </c>
      <c r="S35" s="27">
        <f t="shared" si="7"/>
        <v>0.0033003300330033004</v>
      </c>
    </row>
    <row r="36" spans="1:19" ht="15.75">
      <c r="A36" s="30"/>
      <c r="B36" s="30"/>
      <c r="C36" s="31"/>
      <c r="D36" s="32"/>
      <c r="E36" s="32"/>
      <c r="F36" s="18">
        <f t="shared" si="8"/>
        <v>0</v>
      </c>
      <c r="G36" s="33"/>
      <c r="H36" s="34"/>
      <c r="I36" s="19">
        <f t="shared" si="9"/>
        <v>0</v>
      </c>
      <c r="J36" s="20">
        <f>IF(AND(C36="Y",I36&gt;$C$6),"1.3 &amp; 2",'[1]Instructions'!$C$7*100)</f>
        <v>1.5</v>
      </c>
      <c r="K36" s="21">
        <f t="shared" si="10"/>
        <v>0</v>
      </c>
      <c r="L36" s="19">
        <f>IF(C36="Y",MAX((0.013*$C$4*K36+((0.02*(I36-$C$4)))*K36),('[1]Instructions'!$C$7*I36*K36)),('[1]Instructions'!$C$7*I36*K36))</f>
        <v>0</v>
      </c>
      <c r="M36" s="22">
        <f t="shared" si="4"/>
        <v>0</v>
      </c>
      <c r="O36" s="23">
        <v>303</v>
      </c>
      <c r="P36" s="24">
        <f t="shared" si="5"/>
        <v>-0.19801980198019803</v>
      </c>
      <c r="Q36" s="25">
        <f t="shared" si="6"/>
        <v>0.0033003300330033004</v>
      </c>
      <c r="R36" s="26">
        <f t="shared" si="3"/>
        <v>-0.19801980198019803</v>
      </c>
      <c r="S36" s="27">
        <f t="shared" si="7"/>
        <v>0.0033003300330033004</v>
      </c>
    </row>
    <row r="37" spans="1:19" ht="15.75">
      <c r="A37" s="30"/>
      <c r="B37" s="30"/>
      <c r="C37" s="31"/>
      <c r="D37" s="32"/>
      <c r="E37" s="32"/>
      <c r="F37" s="18">
        <f t="shared" si="8"/>
        <v>0</v>
      </c>
      <c r="G37" s="33"/>
      <c r="H37" s="34"/>
      <c r="I37" s="19">
        <f t="shared" si="9"/>
        <v>0</v>
      </c>
      <c r="J37" s="20">
        <f>IF(AND(C37="Y",I37&gt;$C$6),"1.3 &amp; 2",'[1]Instructions'!$C$7*100)</f>
        <v>1.5</v>
      </c>
      <c r="K37" s="21">
        <f t="shared" si="10"/>
        <v>0</v>
      </c>
      <c r="L37" s="19">
        <f>IF(C37="Y",MAX((0.013*$C$4*K37+((0.02*(I37-$C$4)))*K37),('[1]Instructions'!$C$7*I37*K37)),('[1]Instructions'!$C$7*I37*K37))</f>
        <v>0</v>
      </c>
      <c r="M37" s="22">
        <f t="shared" si="4"/>
        <v>0</v>
      </c>
      <c r="O37" s="23">
        <v>303</v>
      </c>
      <c r="P37" s="24">
        <f t="shared" si="5"/>
        <v>-0.19801980198019803</v>
      </c>
      <c r="Q37" s="25">
        <f t="shared" si="6"/>
        <v>0.0033003300330033004</v>
      </c>
      <c r="R37" s="26">
        <f t="shared" si="3"/>
        <v>-0.19801980198019803</v>
      </c>
      <c r="S37" s="27">
        <f t="shared" si="7"/>
        <v>0.0033003300330033004</v>
      </c>
    </row>
    <row r="38" spans="1:19" ht="15.75">
      <c r="A38" s="30"/>
      <c r="B38" s="30"/>
      <c r="C38" s="31"/>
      <c r="D38" s="32"/>
      <c r="E38" s="32"/>
      <c r="F38" s="18">
        <f t="shared" si="8"/>
        <v>0</v>
      </c>
      <c r="G38" s="33"/>
      <c r="H38" s="34"/>
      <c r="I38" s="19">
        <f t="shared" si="9"/>
        <v>0</v>
      </c>
      <c r="J38" s="20">
        <f>IF(AND(C38="Y",I38&gt;$C$6),"1.3 &amp; 2",'[1]Instructions'!$C$7*100)</f>
        <v>1.5</v>
      </c>
      <c r="K38" s="21">
        <f t="shared" si="10"/>
        <v>0</v>
      </c>
      <c r="L38" s="19">
        <f>IF(C38="Y",MAX((0.013*$C$4*K38+((0.02*(I38-$C$4)))*K38),('[1]Instructions'!$C$7*I38*K38)),('[1]Instructions'!$C$7*I38*K38))</f>
        <v>0</v>
      </c>
      <c r="M38" s="22">
        <f t="shared" si="4"/>
        <v>0</v>
      </c>
      <c r="O38" s="23">
        <v>303</v>
      </c>
      <c r="P38" s="24">
        <f t="shared" si="5"/>
        <v>-0.19801980198019803</v>
      </c>
      <c r="Q38" s="25">
        <f t="shared" si="6"/>
        <v>0.0033003300330033004</v>
      </c>
      <c r="R38" s="26">
        <f t="shared" si="3"/>
        <v>-0.19801980198019803</v>
      </c>
      <c r="S38" s="27">
        <f t="shared" si="7"/>
        <v>0.0033003300330033004</v>
      </c>
    </row>
    <row r="39" spans="1:19" ht="15.75">
      <c r="A39" s="30"/>
      <c r="B39" s="30"/>
      <c r="C39" s="31"/>
      <c r="D39" s="32"/>
      <c r="E39" s="32"/>
      <c r="F39" s="18">
        <f t="shared" si="8"/>
        <v>0</v>
      </c>
      <c r="G39" s="33"/>
      <c r="H39" s="34"/>
      <c r="I39" s="19">
        <f t="shared" si="9"/>
        <v>0</v>
      </c>
      <c r="J39" s="20">
        <f>IF(AND(C39="Y",I39&gt;$C$6),"1.3 &amp; 2",'[1]Instructions'!$C$7*100)</f>
        <v>1.5</v>
      </c>
      <c r="K39" s="21">
        <f t="shared" si="10"/>
        <v>0</v>
      </c>
      <c r="L39" s="19">
        <f>IF(C39="Y",MAX((0.013*$C$4*K39+((0.02*(I39-$C$4)))*K39),('[1]Instructions'!$C$7*I39*K39)),('[1]Instructions'!$C$7*I39*K39))</f>
        <v>0</v>
      </c>
      <c r="M39" s="22">
        <f t="shared" si="4"/>
        <v>0</v>
      </c>
      <c r="O39" s="23">
        <v>303</v>
      </c>
      <c r="P39" s="24">
        <f t="shared" si="5"/>
        <v>-0.19801980198019803</v>
      </c>
      <c r="Q39" s="25">
        <f t="shared" si="6"/>
        <v>0.0033003300330033004</v>
      </c>
      <c r="R39" s="26">
        <f t="shared" si="3"/>
        <v>-0.19801980198019803</v>
      </c>
      <c r="S39" s="27">
        <f t="shared" si="7"/>
        <v>0.0033003300330033004</v>
      </c>
    </row>
    <row r="40" spans="1:19" ht="15.75">
      <c r="A40" s="30"/>
      <c r="B40" s="30"/>
      <c r="C40" s="31"/>
      <c r="D40" s="32"/>
      <c r="E40" s="32"/>
      <c r="F40" s="18">
        <f t="shared" si="8"/>
        <v>0</v>
      </c>
      <c r="G40" s="33"/>
      <c r="H40" s="34"/>
      <c r="I40" s="19">
        <f t="shared" si="9"/>
        <v>0</v>
      </c>
      <c r="J40" s="20">
        <f>IF(AND(C40="Y",I40&gt;$C$6),"1.3 &amp; 2",'[1]Instructions'!$C$7*100)</f>
        <v>1.5</v>
      </c>
      <c r="K40" s="21">
        <f t="shared" si="10"/>
        <v>0</v>
      </c>
      <c r="L40" s="19">
        <f>IF(C40="Y",MAX((0.013*$C$4*K40+((0.02*(I40-$C$4)))*K40),('[1]Instructions'!$C$7*I40*K40)),('[1]Instructions'!$C$7*I40*K40))</f>
        <v>0</v>
      </c>
      <c r="M40" s="22">
        <f t="shared" si="4"/>
        <v>0</v>
      </c>
      <c r="O40" s="23">
        <v>303</v>
      </c>
      <c r="P40" s="24">
        <f t="shared" si="5"/>
        <v>-0.19801980198019803</v>
      </c>
      <c r="Q40" s="25">
        <f t="shared" si="6"/>
        <v>0.0033003300330033004</v>
      </c>
      <c r="R40" s="26">
        <f t="shared" si="3"/>
        <v>-0.19801980198019803</v>
      </c>
      <c r="S40" s="27">
        <f t="shared" si="7"/>
        <v>0.0033003300330033004</v>
      </c>
    </row>
    <row r="41" spans="1:19" ht="15.75">
      <c r="A41" s="30"/>
      <c r="B41" s="30"/>
      <c r="C41" s="31"/>
      <c r="D41" s="32"/>
      <c r="E41" s="32"/>
      <c r="F41" s="18">
        <f t="shared" si="8"/>
        <v>0</v>
      </c>
      <c r="G41" s="33"/>
      <c r="H41" s="34"/>
      <c r="I41" s="19">
        <f t="shared" si="9"/>
        <v>0</v>
      </c>
      <c r="J41" s="20">
        <f>IF(AND(C41="Y",I41&gt;$C$6),"1.3 &amp; 2",'[1]Instructions'!$C$7*100)</f>
        <v>1.5</v>
      </c>
      <c r="K41" s="21">
        <f t="shared" si="10"/>
        <v>0</v>
      </c>
      <c r="L41" s="19">
        <f>IF(C41="Y",MAX((0.013*$C$4*K41+((0.02*(I41-$C$4)))*K41),('[1]Instructions'!$C$7*I41*K41)),('[1]Instructions'!$C$7*I41*K41))</f>
        <v>0</v>
      </c>
      <c r="M41" s="22">
        <f t="shared" si="4"/>
        <v>0</v>
      </c>
      <c r="O41" s="23">
        <v>303</v>
      </c>
      <c r="P41" s="24">
        <f t="shared" si="5"/>
        <v>-0.19801980198019803</v>
      </c>
      <c r="Q41" s="25">
        <f t="shared" si="6"/>
        <v>0.0033003300330033004</v>
      </c>
      <c r="R41" s="26">
        <f t="shared" si="3"/>
        <v>-0.19801980198019803</v>
      </c>
      <c r="S41" s="27">
        <f t="shared" si="7"/>
        <v>0.0033003300330033004</v>
      </c>
    </row>
    <row r="42" spans="1:19" ht="15.75">
      <c r="A42" s="30"/>
      <c r="B42" s="30"/>
      <c r="C42" s="31"/>
      <c r="D42" s="32"/>
      <c r="E42" s="32"/>
      <c r="F42" s="18">
        <f t="shared" si="8"/>
        <v>0</v>
      </c>
      <c r="G42" s="33"/>
      <c r="H42" s="34"/>
      <c r="I42" s="19">
        <f t="shared" si="9"/>
        <v>0</v>
      </c>
      <c r="J42" s="20">
        <f>IF(AND(C42="Y",I42&gt;$C$6),"1.3 &amp; 2",'[1]Instructions'!$C$7*100)</f>
        <v>1.5</v>
      </c>
      <c r="K42" s="21">
        <f t="shared" si="10"/>
        <v>0</v>
      </c>
      <c r="L42" s="19">
        <f>IF(C42="Y",MAX((0.013*$C$4*K42+((0.02*(I42-$C$4)))*K42),('[1]Instructions'!$C$7*I42*K42)),('[1]Instructions'!$C$7*I42*K42))</f>
        <v>0</v>
      </c>
      <c r="M42" s="22">
        <f t="shared" si="4"/>
        <v>0</v>
      </c>
      <c r="O42" s="23">
        <v>303</v>
      </c>
      <c r="P42" s="24">
        <f t="shared" si="5"/>
        <v>-0.19801980198019803</v>
      </c>
      <c r="Q42" s="25">
        <f t="shared" si="6"/>
        <v>0.0033003300330033004</v>
      </c>
      <c r="R42" s="26">
        <f t="shared" si="3"/>
        <v>-0.19801980198019803</v>
      </c>
      <c r="S42" s="27">
        <f t="shared" si="7"/>
        <v>0.0033003300330033004</v>
      </c>
    </row>
    <row r="43" spans="1:19" ht="15.75">
      <c r="A43" s="30"/>
      <c r="B43" s="30"/>
      <c r="C43" s="31"/>
      <c r="D43" s="32"/>
      <c r="E43" s="32"/>
      <c r="F43" s="18">
        <f t="shared" si="8"/>
        <v>0</v>
      </c>
      <c r="G43" s="33"/>
      <c r="H43" s="34"/>
      <c r="I43" s="19">
        <f t="shared" si="9"/>
        <v>0</v>
      </c>
      <c r="J43" s="20">
        <f>IF(AND(C43="Y",I43&gt;$C$6),"1.3 &amp; 2",'[1]Instructions'!$C$7*100)</f>
        <v>1.5</v>
      </c>
      <c r="K43" s="21">
        <f t="shared" si="10"/>
        <v>0</v>
      </c>
      <c r="L43" s="19">
        <f>IF(C43="Y",MAX((0.013*$C$4*K43+((0.02*(I43-$C$4)))*K43),('[1]Instructions'!$C$7*I43*K43)),('[1]Instructions'!$C$7*I43*K43))</f>
        <v>0</v>
      </c>
      <c r="M43" s="22">
        <f t="shared" si="4"/>
        <v>0</v>
      </c>
      <c r="O43" s="23">
        <v>303</v>
      </c>
      <c r="P43" s="24">
        <f t="shared" si="5"/>
        <v>-0.19801980198019803</v>
      </c>
      <c r="Q43" s="25">
        <f t="shared" si="6"/>
        <v>0.0033003300330033004</v>
      </c>
      <c r="R43" s="26">
        <f t="shared" si="3"/>
        <v>-0.19801980198019803</v>
      </c>
      <c r="S43" s="27">
        <f t="shared" si="7"/>
        <v>0.0033003300330033004</v>
      </c>
    </row>
    <row r="44" spans="1:19" ht="15.75">
      <c r="A44" s="30"/>
      <c r="B44" s="30"/>
      <c r="C44" s="31"/>
      <c r="D44" s="32"/>
      <c r="E44" s="32"/>
      <c r="F44" s="18">
        <f t="shared" si="8"/>
        <v>0</v>
      </c>
      <c r="G44" s="33"/>
      <c r="H44" s="34"/>
      <c r="I44" s="19">
        <f t="shared" si="9"/>
        <v>0</v>
      </c>
      <c r="J44" s="20">
        <f>IF(AND(C44="Y",I44&gt;$C$6),"1.3 &amp; 2",'[1]Instructions'!$C$7*100)</f>
        <v>1.5</v>
      </c>
      <c r="K44" s="21">
        <f t="shared" si="10"/>
        <v>0</v>
      </c>
      <c r="L44" s="19">
        <f>IF(C44="Y",MAX((0.013*$C$4*K44+((0.02*(I44-$C$4)))*K44),('[1]Instructions'!$C$7*I44*K44)),('[1]Instructions'!$C$7*I44*K44))</f>
        <v>0</v>
      </c>
      <c r="M44" s="22">
        <f t="shared" si="4"/>
        <v>0</v>
      </c>
      <c r="O44" s="23">
        <v>303</v>
      </c>
      <c r="P44" s="24">
        <f t="shared" si="5"/>
        <v>-0.19801980198019803</v>
      </c>
      <c r="Q44" s="25">
        <f t="shared" si="6"/>
        <v>0.0033003300330033004</v>
      </c>
      <c r="R44" s="26">
        <f t="shared" si="3"/>
        <v>-0.19801980198019803</v>
      </c>
      <c r="S44" s="27">
        <f t="shared" si="7"/>
        <v>0.0033003300330033004</v>
      </c>
    </row>
    <row r="45" spans="1:19" ht="15.75">
      <c r="A45" s="30"/>
      <c r="B45" s="30"/>
      <c r="C45" s="31"/>
      <c r="D45" s="32"/>
      <c r="E45" s="32"/>
      <c r="F45" s="18">
        <f t="shared" si="8"/>
        <v>0</v>
      </c>
      <c r="G45" s="33"/>
      <c r="H45" s="34"/>
      <c r="I45" s="19">
        <f t="shared" si="9"/>
        <v>0</v>
      </c>
      <c r="J45" s="20">
        <f>IF(AND(C45="Y",I45&gt;$C$6),"1.3 &amp; 2",'[1]Instructions'!$C$7*100)</f>
        <v>1.5</v>
      </c>
      <c r="K45" s="21">
        <f t="shared" si="10"/>
        <v>0</v>
      </c>
      <c r="L45" s="19">
        <f>IF(C45="Y",MAX((0.013*$C$4*K45+((0.02*(I45-$C$4)))*K45),('[1]Instructions'!$C$7*I45*K45)),('[1]Instructions'!$C$7*I45*K45))</f>
        <v>0</v>
      </c>
      <c r="M45" s="22">
        <f t="shared" si="4"/>
        <v>0</v>
      </c>
      <c r="O45" s="23">
        <v>303</v>
      </c>
      <c r="P45" s="24">
        <f t="shared" si="5"/>
        <v>-0.19801980198019803</v>
      </c>
      <c r="Q45" s="25">
        <f t="shared" si="6"/>
        <v>0.0033003300330033004</v>
      </c>
      <c r="R45" s="26">
        <f t="shared" si="3"/>
        <v>-0.19801980198019803</v>
      </c>
      <c r="S45" s="27">
        <f t="shared" si="7"/>
        <v>0.0033003300330033004</v>
      </c>
    </row>
    <row r="46" spans="1:19" ht="15.75">
      <c r="A46" s="30"/>
      <c r="B46" s="30"/>
      <c r="C46" s="31"/>
      <c r="D46" s="32"/>
      <c r="E46" s="32"/>
      <c r="F46" s="18">
        <f t="shared" si="8"/>
        <v>0</v>
      </c>
      <c r="G46" s="33"/>
      <c r="H46" s="34"/>
      <c r="I46" s="19">
        <f t="shared" si="9"/>
        <v>0</v>
      </c>
      <c r="J46" s="20">
        <f>IF(AND(C46="Y",I46&gt;$C$6),"1.3 &amp; 2",'[1]Instructions'!$C$7*100)</f>
        <v>1.5</v>
      </c>
      <c r="K46" s="21">
        <f t="shared" si="10"/>
        <v>0</v>
      </c>
      <c r="L46" s="19">
        <f>IF(C46="Y",MAX((0.013*$C$4*K46+((0.02*(I46-$C$4)))*K46),('[1]Instructions'!$C$7*I46*K46)),('[1]Instructions'!$C$7*I46*K46))</f>
        <v>0</v>
      </c>
      <c r="M46" s="22">
        <f t="shared" si="4"/>
        <v>0</v>
      </c>
      <c r="O46" s="23">
        <v>303</v>
      </c>
      <c r="P46" s="24">
        <f t="shared" si="5"/>
        <v>-0.19801980198019803</v>
      </c>
      <c r="Q46" s="25">
        <f t="shared" si="6"/>
        <v>0.0033003300330033004</v>
      </c>
      <c r="R46" s="26">
        <f t="shared" si="3"/>
        <v>-0.19801980198019803</v>
      </c>
      <c r="S46" s="27">
        <f t="shared" si="7"/>
        <v>0.0033003300330033004</v>
      </c>
    </row>
    <row r="47" spans="1:19" ht="15.75">
      <c r="A47" s="30"/>
      <c r="B47" s="30"/>
      <c r="C47" s="31"/>
      <c r="D47" s="32"/>
      <c r="E47" s="32"/>
      <c r="F47" s="18">
        <f t="shared" si="8"/>
        <v>0</v>
      </c>
      <c r="G47" s="33"/>
      <c r="H47" s="34"/>
      <c r="I47" s="19">
        <f t="shared" si="9"/>
        <v>0</v>
      </c>
      <c r="J47" s="20">
        <f>IF(AND(C47="Y",I47&gt;$C$6),"1.3 &amp; 2",'[1]Instructions'!$C$7*100)</f>
        <v>1.5</v>
      </c>
      <c r="K47" s="21">
        <f t="shared" si="10"/>
        <v>0</v>
      </c>
      <c r="L47" s="19">
        <f>IF(C47="Y",MAX((0.013*$C$4*K47+((0.02*(I47-$C$4)))*K47),('[1]Instructions'!$C$7*I47*K47)),('[1]Instructions'!$C$7*I47*K47))</f>
        <v>0</v>
      </c>
      <c r="M47" s="22">
        <f t="shared" si="4"/>
        <v>0</v>
      </c>
      <c r="O47" s="23">
        <v>303</v>
      </c>
      <c r="P47" s="24">
        <f t="shared" si="5"/>
        <v>-0.19801980198019803</v>
      </c>
      <c r="Q47" s="25">
        <f t="shared" si="6"/>
        <v>0.0033003300330033004</v>
      </c>
      <c r="R47" s="26">
        <f t="shared" si="3"/>
        <v>-0.19801980198019803</v>
      </c>
      <c r="S47" s="27">
        <f t="shared" si="7"/>
        <v>0.0033003300330033004</v>
      </c>
    </row>
    <row r="48" spans="1:19" ht="15.75">
      <c r="A48" s="30"/>
      <c r="B48" s="30"/>
      <c r="C48" s="31"/>
      <c r="D48" s="32"/>
      <c r="E48" s="32"/>
      <c r="F48" s="18">
        <f t="shared" si="8"/>
        <v>0</v>
      </c>
      <c r="G48" s="33"/>
      <c r="H48" s="34"/>
      <c r="I48" s="19">
        <f t="shared" si="9"/>
        <v>0</v>
      </c>
      <c r="J48" s="20">
        <f>IF(AND(C48="Y",I48&gt;$C$6),"1.3 &amp; 2",'[1]Instructions'!$C$7*100)</f>
        <v>1.5</v>
      </c>
      <c r="K48" s="21">
        <f t="shared" si="10"/>
        <v>0</v>
      </c>
      <c r="L48" s="19">
        <f>IF(C48="Y",MAX((0.013*$C$4*K48+((0.02*(I48-$C$4)))*K48),('[1]Instructions'!$C$7*I48*K48)),('[1]Instructions'!$C$7*I48*K48))</f>
        <v>0</v>
      </c>
      <c r="M48" s="22">
        <f t="shared" si="4"/>
        <v>0</v>
      </c>
      <c r="O48" s="23">
        <v>303</v>
      </c>
      <c r="P48" s="24">
        <f t="shared" si="5"/>
        <v>-0.19801980198019803</v>
      </c>
      <c r="Q48" s="25">
        <f t="shared" si="6"/>
        <v>0.0033003300330033004</v>
      </c>
      <c r="R48" s="26">
        <f t="shared" si="3"/>
        <v>-0.19801980198019803</v>
      </c>
      <c r="S48" s="27">
        <f t="shared" si="7"/>
        <v>0.0033003300330033004</v>
      </c>
    </row>
    <row r="49" spans="1:19" ht="15.75">
      <c r="A49" s="30"/>
      <c r="B49" s="30"/>
      <c r="C49" s="31"/>
      <c r="D49" s="32"/>
      <c r="E49" s="32"/>
      <c r="F49" s="18">
        <f t="shared" si="8"/>
        <v>0</v>
      </c>
      <c r="G49" s="33"/>
      <c r="H49" s="34"/>
      <c r="I49" s="19">
        <f t="shared" si="9"/>
        <v>0</v>
      </c>
      <c r="J49" s="20">
        <f>IF(AND(C49="Y",I49&gt;$C$6),"1.3 &amp; 2",'[1]Instructions'!$C$7*100)</f>
        <v>1.5</v>
      </c>
      <c r="K49" s="21">
        <f t="shared" si="10"/>
        <v>0</v>
      </c>
      <c r="L49" s="19">
        <f>IF(C49="Y",MAX((0.013*$C$4*K49+((0.02*(I49-$C$4)))*K49),('[1]Instructions'!$C$7*I49*K49)),('[1]Instructions'!$C$7*I49*K49))</f>
        <v>0</v>
      </c>
      <c r="M49" s="22">
        <f t="shared" si="4"/>
        <v>0</v>
      </c>
      <c r="O49" s="23">
        <v>303</v>
      </c>
      <c r="P49" s="24">
        <f t="shared" si="5"/>
        <v>-0.19801980198019803</v>
      </c>
      <c r="Q49" s="25">
        <f t="shared" si="6"/>
        <v>0.0033003300330033004</v>
      </c>
      <c r="R49" s="26">
        <f t="shared" si="3"/>
        <v>-0.19801980198019803</v>
      </c>
      <c r="S49" s="27">
        <f t="shared" si="7"/>
        <v>0.0033003300330033004</v>
      </c>
    </row>
    <row r="50" spans="1:19" ht="15.75">
      <c r="A50" s="30"/>
      <c r="B50" s="30"/>
      <c r="C50" s="31"/>
      <c r="D50" s="32"/>
      <c r="E50" s="32"/>
      <c r="F50" s="18">
        <f t="shared" si="8"/>
        <v>0</v>
      </c>
      <c r="G50" s="33"/>
      <c r="H50" s="34"/>
      <c r="I50" s="19">
        <f t="shared" si="9"/>
        <v>0</v>
      </c>
      <c r="J50" s="20">
        <f>IF(AND(C50="Y",I50&gt;$C$6),"1.3 &amp; 2",'[1]Instructions'!$C$7*100)</f>
        <v>1.5</v>
      </c>
      <c r="K50" s="21">
        <f t="shared" si="10"/>
        <v>0</v>
      </c>
      <c r="L50" s="19">
        <f>IF(C50="Y",MAX((0.013*$C$4*K50+((0.02*(I50-$C$4)))*K50),('[1]Instructions'!$C$7*I50*K50)),('[1]Instructions'!$C$7*I50*K50))</f>
        <v>0</v>
      </c>
      <c r="M50" s="22">
        <f t="shared" si="4"/>
        <v>0</v>
      </c>
      <c r="O50" s="23">
        <v>303</v>
      </c>
      <c r="P50" s="24">
        <f t="shared" si="5"/>
        <v>-0.19801980198019803</v>
      </c>
      <c r="Q50" s="25">
        <f t="shared" si="6"/>
        <v>0.0033003300330033004</v>
      </c>
      <c r="R50" s="26">
        <f t="shared" si="3"/>
        <v>-0.19801980198019803</v>
      </c>
      <c r="S50" s="27">
        <f t="shared" si="7"/>
        <v>0.0033003300330033004</v>
      </c>
    </row>
    <row r="51" spans="1:19" ht="15.75">
      <c r="A51" s="30"/>
      <c r="B51" s="30"/>
      <c r="C51" s="31"/>
      <c r="D51" s="32"/>
      <c r="E51" s="32"/>
      <c r="F51" s="18">
        <f t="shared" si="8"/>
        <v>0</v>
      </c>
      <c r="G51" s="33"/>
      <c r="H51" s="34"/>
      <c r="I51" s="19">
        <f t="shared" si="9"/>
        <v>0</v>
      </c>
      <c r="J51" s="20">
        <f>IF(AND(C51="Y",I51&gt;$C$6),"1.3 &amp; 2",'[1]Instructions'!$C$7*100)</f>
        <v>1.5</v>
      </c>
      <c r="K51" s="21">
        <f t="shared" si="10"/>
        <v>0</v>
      </c>
      <c r="L51" s="19">
        <f>IF(C51="Y",MAX((0.013*$C$4*K51+((0.02*(I51-$C$4)))*K51),('[1]Instructions'!$C$7*I51*K51)),('[1]Instructions'!$C$7*I51*K51))</f>
        <v>0</v>
      </c>
      <c r="M51" s="22">
        <f t="shared" si="4"/>
        <v>0</v>
      </c>
      <c r="O51" s="23">
        <v>303</v>
      </c>
      <c r="P51" s="24">
        <f t="shared" si="5"/>
        <v>-0.19801980198019803</v>
      </c>
      <c r="Q51" s="25">
        <f t="shared" si="6"/>
        <v>0.0033003300330033004</v>
      </c>
      <c r="R51" s="26">
        <f t="shared" si="3"/>
        <v>-0.19801980198019803</v>
      </c>
      <c r="S51" s="27">
        <f t="shared" si="7"/>
        <v>0.0033003300330033004</v>
      </c>
    </row>
    <row r="52" spans="1:19" ht="15.75">
      <c r="A52" s="30"/>
      <c r="B52" s="30"/>
      <c r="C52" s="31"/>
      <c r="D52" s="32"/>
      <c r="E52" s="32"/>
      <c r="F52" s="18">
        <f t="shared" si="8"/>
        <v>0</v>
      </c>
      <c r="G52" s="33"/>
      <c r="H52" s="34"/>
      <c r="I52" s="19">
        <f t="shared" si="9"/>
        <v>0</v>
      </c>
      <c r="J52" s="20">
        <f>IF(AND(C52="Y",I52&gt;$C$6),"1.3 &amp; 2",'[1]Instructions'!$C$7*100)</f>
        <v>1.5</v>
      </c>
      <c r="K52" s="21">
        <f t="shared" si="10"/>
        <v>0</v>
      </c>
      <c r="L52" s="19">
        <f>IF(C52="Y",MAX((0.013*$C$4*K52+((0.02*(I52-$C$4)))*K52),('[1]Instructions'!$C$7*I52*K52)),('[1]Instructions'!$C$7*I52*K52))</f>
        <v>0</v>
      </c>
      <c r="M52" s="22">
        <f t="shared" si="4"/>
        <v>0</v>
      </c>
      <c r="O52" s="23">
        <v>303</v>
      </c>
      <c r="P52" s="24">
        <f t="shared" si="5"/>
        <v>-0.19801980198019803</v>
      </c>
      <c r="Q52" s="25">
        <f t="shared" si="6"/>
        <v>0.0033003300330033004</v>
      </c>
      <c r="R52" s="26">
        <f t="shared" si="3"/>
        <v>-0.19801980198019803</v>
      </c>
      <c r="S52" s="27">
        <f t="shared" si="7"/>
        <v>0.0033003300330033004</v>
      </c>
    </row>
    <row r="53" spans="1:19" ht="15.75">
      <c r="A53" s="30"/>
      <c r="B53" s="30"/>
      <c r="C53" s="31"/>
      <c r="D53" s="32"/>
      <c r="E53" s="32"/>
      <c r="F53" s="18">
        <f t="shared" si="8"/>
        <v>0</v>
      </c>
      <c r="G53" s="33"/>
      <c r="H53" s="34"/>
      <c r="I53" s="19">
        <f t="shared" si="9"/>
        <v>0</v>
      </c>
      <c r="J53" s="20">
        <f>IF(AND(C53="Y",I53&gt;$C$6),"1.3 &amp; 2",'[1]Instructions'!$C$7*100)</f>
        <v>1.5</v>
      </c>
      <c r="K53" s="21">
        <f t="shared" si="10"/>
        <v>0</v>
      </c>
      <c r="L53" s="19">
        <f>IF(C53="Y",MAX((0.013*$C$4*K53+((0.02*(I53-$C$4)))*K53),('[1]Instructions'!$C$7*I53*K53)),('[1]Instructions'!$C$7*I53*K53))</f>
        <v>0</v>
      </c>
      <c r="M53" s="22">
        <f t="shared" si="4"/>
        <v>0</v>
      </c>
      <c r="O53" s="23">
        <v>303</v>
      </c>
      <c r="P53" s="24">
        <f t="shared" si="5"/>
        <v>-0.19801980198019803</v>
      </c>
      <c r="Q53" s="25">
        <f t="shared" si="6"/>
        <v>0.0033003300330033004</v>
      </c>
      <c r="R53" s="26">
        <f t="shared" si="3"/>
        <v>-0.19801980198019803</v>
      </c>
      <c r="S53" s="27">
        <f t="shared" si="7"/>
        <v>0.0033003300330033004</v>
      </c>
    </row>
    <row r="54" spans="1:19" ht="15.75">
      <c r="A54" s="30"/>
      <c r="B54" s="30"/>
      <c r="C54" s="31"/>
      <c r="D54" s="32"/>
      <c r="E54" s="32"/>
      <c r="F54" s="18">
        <f t="shared" si="8"/>
        <v>0</v>
      </c>
      <c r="G54" s="33"/>
      <c r="H54" s="34"/>
      <c r="I54" s="19">
        <f t="shared" si="9"/>
        <v>0</v>
      </c>
      <c r="J54" s="20">
        <f>IF(AND(C54="Y",I54&gt;$C$6),"1.3 &amp; 2",'[1]Instructions'!$C$7*100)</f>
        <v>1.5</v>
      </c>
      <c r="K54" s="21">
        <f t="shared" si="10"/>
        <v>0</v>
      </c>
      <c r="L54" s="19">
        <f>IF(C54="Y",MAX((0.013*$C$4*K54+((0.02*(I54-$C$4)))*K54),('[1]Instructions'!$C$7*I54*K54)),('[1]Instructions'!$C$7*I54*K54))</f>
        <v>0</v>
      </c>
      <c r="M54" s="22">
        <f t="shared" si="4"/>
        <v>0</v>
      </c>
      <c r="O54" s="23">
        <v>303</v>
      </c>
      <c r="P54" s="24">
        <f t="shared" si="5"/>
        <v>-0.19801980198019803</v>
      </c>
      <c r="Q54" s="25">
        <f t="shared" si="6"/>
        <v>0.0033003300330033004</v>
      </c>
      <c r="R54" s="26">
        <f t="shared" si="3"/>
        <v>-0.19801980198019803</v>
      </c>
      <c r="S54" s="27">
        <f t="shared" si="7"/>
        <v>0.0033003300330033004</v>
      </c>
    </row>
    <row r="55" spans="1:19" ht="15.75">
      <c r="A55" s="30"/>
      <c r="B55" s="30"/>
      <c r="C55" s="31"/>
      <c r="D55" s="32"/>
      <c r="E55" s="32"/>
      <c r="F55" s="18">
        <f t="shared" si="8"/>
        <v>0</v>
      </c>
      <c r="G55" s="33"/>
      <c r="H55" s="34"/>
      <c r="I55" s="19">
        <f t="shared" si="9"/>
        <v>0</v>
      </c>
      <c r="J55" s="20">
        <f>IF(AND(C55="Y",I55&gt;$C$6),"1.3 &amp; 2",'[1]Instructions'!$C$7*100)</f>
        <v>1.5</v>
      </c>
      <c r="K55" s="21">
        <f t="shared" si="10"/>
        <v>0</v>
      </c>
      <c r="L55" s="19">
        <f>IF(C55="Y",MAX((0.013*$C$4*K55+((0.02*(I55-$C$4)))*K55),('[1]Instructions'!$C$7*I55*K55)),('[1]Instructions'!$C$7*I55*K55))</f>
        <v>0</v>
      </c>
      <c r="M55" s="22">
        <f t="shared" si="4"/>
        <v>0</v>
      </c>
      <c r="O55" s="23">
        <v>303</v>
      </c>
      <c r="P55" s="24">
        <f t="shared" si="5"/>
        <v>-0.19801980198019803</v>
      </c>
      <c r="Q55" s="25">
        <f t="shared" si="6"/>
        <v>0.0033003300330033004</v>
      </c>
      <c r="R55" s="26">
        <f t="shared" si="3"/>
        <v>-0.19801980198019803</v>
      </c>
      <c r="S55" s="27">
        <f t="shared" si="7"/>
        <v>0.0033003300330033004</v>
      </c>
    </row>
    <row r="56" spans="1:19" ht="15.75">
      <c r="A56" s="30"/>
      <c r="B56" s="30"/>
      <c r="C56" s="31"/>
      <c r="D56" s="32"/>
      <c r="E56" s="32"/>
      <c r="F56" s="18">
        <f t="shared" si="8"/>
        <v>0</v>
      </c>
      <c r="G56" s="33"/>
      <c r="H56" s="34"/>
      <c r="I56" s="19">
        <f t="shared" si="9"/>
        <v>0</v>
      </c>
      <c r="J56" s="20">
        <f>IF(AND(C56="Y",I56&gt;$C$6),"1.3 &amp; 2",'[1]Instructions'!$C$7*100)</f>
        <v>1.5</v>
      </c>
      <c r="K56" s="21">
        <f t="shared" si="10"/>
        <v>0</v>
      </c>
      <c r="L56" s="19">
        <f>IF(C56="Y",MAX((0.013*$C$4*K56+((0.02*(I56-$C$4)))*K56),('[1]Instructions'!$C$7*I56*K56)),('[1]Instructions'!$C$7*I56*K56))</f>
        <v>0</v>
      </c>
      <c r="M56" s="22">
        <f t="shared" si="4"/>
        <v>0</v>
      </c>
      <c r="O56" s="23">
        <v>303</v>
      </c>
      <c r="P56" s="24">
        <f t="shared" si="5"/>
        <v>-0.19801980198019803</v>
      </c>
      <c r="Q56" s="25">
        <f t="shared" si="6"/>
        <v>0.0033003300330033004</v>
      </c>
      <c r="R56" s="26">
        <f t="shared" si="3"/>
        <v>-0.19801980198019803</v>
      </c>
      <c r="S56" s="27">
        <f t="shared" si="7"/>
        <v>0.0033003300330033004</v>
      </c>
    </row>
    <row r="57" spans="1:19" ht="15.75">
      <c r="A57" s="30"/>
      <c r="B57" s="30"/>
      <c r="C57" s="31"/>
      <c r="D57" s="32"/>
      <c r="E57" s="32"/>
      <c r="F57" s="18">
        <f t="shared" si="8"/>
        <v>0</v>
      </c>
      <c r="G57" s="33"/>
      <c r="H57" s="34"/>
      <c r="I57" s="19">
        <f t="shared" si="9"/>
        <v>0</v>
      </c>
      <c r="J57" s="20">
        <f>IF(AND(C57="Y",I57&gt;$C$6),"1.3 &amp; 2",'[1]Instructions'!$C$7*100)</f>
        <v>1.5</v>
      </c>
      <c r="K57" s="21">
        <f t="shared" si="10"/>
        <v>0</v>
      </c>
      <c r="L57" s="19">
        <f>IF(C57="Y",MAX((0.013*$C$4*K57+((0.02*(I57-$C$4)))*K57),('[1]Instructions'!$C$7*I57*K57)),('[1]Instructions'!$C$7*I57*K57))</f>
        <v>0</v>
      </c>
      <c r="M57" s="22">
        <f t="shared" si="4"/>
        <v>0</v>
      </c>
      <c r="O57" s="23">
        <v>303</v>
      </c>
      <c r="P57" s="24">
        <f t="shared" si="5"/>
        <v>-0.19801980198019803</v>
      </c>
      <c r="Q57" s="25">
        <f t="shared" si="6"/>
        <v>0.0033003300330033004</v>
      </c>
      <c r="R57" s="26">
        <f t="shared" si="3"/>
        <v>-0.19801980198019803</v>
      </c>
      <c r="S57" s="27">
        <f t="shared" si="7"/>
        <v>0.0033003300330033004</v>
      </c>
    </row>
    <row r="58" spans="1:19" ht="15.75">
      <c r="A58" s="30"/>
      <c r="B58" s="30"/>
      <c r="C58" s="31"/>
      <c r="D58" s="32"/>
      <c r="E58" s="32"/>
      <c r="F58" s="18">
        <f t="shared" si="8"/>
        <v>0</v>
      </c>
      <c r="G58" s="33"/>
      <c r="H58" s="34"/>
      <c r="I58" s="19">
        <f t="shared" si="9"/>
        <v>0</v>
      </c>
      <c r="J58" s="20">
        <f>IF(AND(C58="Y",I58&gt;$C$6),"1.3 &amp; 2",'[1]Instructions'!$C$7*100)</f>
        <v>1.5</v>
      </c>
      <c r="K58" s="21">
        <f t="shared" si="10"/>
        <v>0</v>
      </c>
      <c r="L58" s="19">
        <f>IF(C58="Y",MAX((0.013*$C$4*K58+((0.02*(I58-$C$4)))*K58),('[1]Instructions'!$C$7*I58*K58)),('[1]Instructions'!$C$7*I58*K58))</f>
        <v>0</v>
      </c>
      <c r="M58" s="22">
        <f t="shared" si="4"/>
        <v>0</v>
      </c>
      <c r="O58" s="23">
        <v>303</v>
      </c>
      <c r="P58" s="24">
        <f t="shared" si="5"/>
        <v>-0.19801980198019803</v>
      </c>
      <c r="Q58" s="25">
        <f t="shared" si="6"/>
        <v>0.0033003300330033004</v>
      </c>
      <c r="R58" s="26">
        <f t="shared" si="3"/>
        <v>-0.19801980198019803</v>
      </c>
      <c r="S58" s="27">
        <f t="shared" si="7"/>
        <v>0.0033003300330033004</v>
      </c>
    </row>
    <row r="59" spans="1:19" ht="15.75">
      <c r="A59" s="30"/>
      <c r="B59" s="30"/>
      <c r="C59" s="31"/>
      <c r="D59" s="32"/>
      <c r="E59" s="32"/>
      <c r="F59" s="18">
        <f t="shared" si="8"/>
        <v>0</v>
      </c>
      <c r="G59" s="33"/>
      <c r="H59" s="34"/>
      <c r="I59" s="19">
        <f t="shared" si="9"/>
        <v>0</v>
      </c>
      <c r="J59" s="20">
        <f>IF(AND(C59="Y",I59&gt;$C$6),"1.3 &amp; 2",'[1]Instructions'!$C$7*100)</f>
        <v>1.5</v>
      </c>
      <c r="K59" s="21">
        <f t="shared" si="10"/>
        <v>0</v>
      </c>
      <c r="L59" s="19">
        <f>IF(C59="Y",MAX((0.013*$C$4*K59+((0.02*(I59-$C$4)))*K59),('[1]Instructions'!$C$7*I59*K59)),('[1]Instructions'!$C$7*I59*K59))</f>
        <v>0</v>
      </c>
      <c r="M59" s="22">
        <f t="shared" si="4"/>
        <v>0</v>
      </c>
      <c r="O59" s="23">
        <v>303</v>
      </c>
      <c r="P59" s="24">
        <f t="shared" si="5"/>
        <v>-0.19801980198019803</v>
      </c>
      <c r="Q59" s="25">
        <f t="shared" si="6"/>
        <v>0.0033003300330033004</v>
      </c>
      <c r="R59" s="26">
        <f t="shared" si="3"/>
        <v>-0.19801980198019803</v>
      </c>
      <c r="S59" s="27">
        <f t="shared" si="7"/>
        <v>0.0033003300330033004</v>
      </c>
    </row>
    <row r="60" spans="1:19" ht="15.75">
      <c r="A60" s="30"/>
      <c r="B60" s="30"/>
      <c r="C60" s="31"/>
      <c r="D60" s="32"/>
      <c r="E60" s="32"/>
      <c r="F60" s="18">
        <f t="shared" si="8"/>
        <v>0</v>
      </c>
      <c r="G60" s="33"/>
      <c r="H60" s="34"/>
      <c r="I60" s="19">
        <f t="shared" si="9"/>
        <v>0</v>
      </c>
      <c r="J60" s="20">
        <f>IF(AND(C60="Y",I60&gt;$C$6),"1.3 &amp; 2",'[1]Instructions'!$C$7*100)</f>
        <v>1.5</v>
      </c>
      <c r="K60" s="21">
        <f t="shared" si="10"/>
        <v>0</v>
      </c>
      <c r="L60" s="19">
        <f>IF(C60="Y",MAX((0.013*$C$4*K60+((0.02*(I60-$C$4)))*K60),('[1]Instructions'!$C$7*I60*K60)),('[1]Instructions'!$C$7*I60*K60))</f>
        <v>0</v>
      </c>
      <c r="M60" s="22">
        <f t="shared" si="4"/>
        <v>0</v>
      </c>
      <c r="O60" s="23">
        <v>303</v>
      </c>
      <c r="P60" s="24">
        <f t="shared" si="5"/>
        <v>-0.19801980198019803</v>
      </c>
      <c r="Q60" s="25">
        <f t="shared" si="6"/>
        <v>0.0033003300330033004</v>
      </c>
      <c r="R60" s="26">
        <f t="shared" si="3"/>
        <v>-0.19801980198019803</v>
      </c>
      <c r="S60" s="27">
        <f t="shared" si="7"/>
        <v>0.0033003300330033004</v>
      </c>
    </row>
    <row r="61" spans="1:19" ht="15.75">
      <c r="A61" s="30"/>
      <c r="B61" s="30"/>
      <c r="C61" s="31"/>
      <c r="D61" s="32"/>
      <c r="E61" s="32"/>
      <c r="F61" s="18">
        <f t="shared" si="8"/>
        <v>0</v>
      </c>
      <c r="G61" s="33"/>
      <c r="H61" s="34"/>
      <c r="I61" s="19">
        <f t="shared" si="9"/>
        <v>0</v>
      </c>
      <c r="J61" s="20">
        <f>IF(AND(C61="Y",I61&gt;$C$6),"1.3 &amp; 2",'[1]Instructions'!$C$7*100)</f>
        <v>1.5</v>
      </c>
      <c r="K61" s="21">
        <f t="shared" si="10"/>
        <v>0</v>
      </c>
      <c r="L61" s="19">
        <f>IF(C61="Y",MAX((0.013*$C$4*K61+((0.02*(I61-$C$4)))*K61),('[1]Instructions'!$C$7*I61*K61)),('[1]Instructions'!$C$7*I61*K61))</f>
        <v>0</v>
      </c>
      <c r="M61" s="22">
        <f t="shared" si="4"/>
        <v>0</v>
      </c>
      <c r="O61" s="23">
        <v>303</v>
      </c>
      <c r="P61" s="24">
        <f t="shared" si="5"/>
        <v>-0.19801980198019803</v>
      </c>
      <c r="Q61" s="25">
        <f t="shared" si="6"/>
        <v>0.0033003300330033004</v>
      </c>
      <c r="R61" s="26">
        <f t="shared" si="3"/>
        <v>-0.19801980198019803</v>
      </c>
      <c r="S61" s="27">
        <f t="shared" si="7"/>
        <v>0.0033003300330033004</v>
      </c>
    </row>
    <row r="62" spans="1:19" ht="15.75">
      <c r="A62" s="30"/>
      <c r="B62" s="30"/>
      <c r="C62" s="31"/>
      <c r="D62" s="32"/>
      <c r="E62" s="32"/>
      <c r="F62" s="18">
        <f t="shared" si="8"/>
        <v>0</v>
      </c>
      <c r="G62" s="33"/>
      <c r="H62" s="34"/>
      <c r="I62" s="19">
        <f t="shared" si="9"/>
        <v>0</v>
      </c>
      <c r="J62" s="20">
        <f>IF(AND(C62="Y",I62&gt;$C$6),"1.3 &amp; 2",'[1]Instructions'!$C$7*100)</f>
        <v>1.5</v>
      </c>
      <c r="K62" s="21">
        <f t="shared" si="10"/>
        <v>0</v>
      </c>
      <c r="L62" s="19">
        <f>IF(C62="Y",MAX((0.013*$C$4*K62+((0.02*(I62-$C$4)))*K62),('[1]Instructions'!$C$7*I62*K62)),('[1]Instructions'!$C$7*I62*K62))</f>
        <v>0</v>
      </c>
      <c r="M62" s="22">
        <f t="shared" si="4"/>
        <v>0</v>
      </c>
      <c r="O62" s="23">
        <v>303</v>
      </c>
      <c r="P62" s="24">
        <f t="shared" si="5"/>
        <v>-0.19801980198019803</v>
      </c>
      <c r="Q62" s="25">
        <f t="shared" si="6"/>
        <v>0.0033003300330033004</v>
      </c>
      <c r="R62" s="26">
        <f t="shared" si="3"/>
        <v>-0.19801980198019803</v>
      </c>
      <c r="S62" s="27">
        <f t="shared" si="7"/>
        <v>0.0033003300330033004</v>
      </c>
    </row>
    <row r="63" spans="1:19" ht="15.75">
      <c r="A63" s="30"/>
      <c r="B63" s="30"/>
      <c r="C63" s="31"/>
      <c r="D63" s="32"/>
      <c r="E63" s="32"/>
      <c r="F63" s="18">
        <f t="shared" si="8"/>
        <v>0</v>
      </c>
      <c r="G63" s="33"/>
      <c r="H63" s="34"/>
      <c r="I63" s="19">
        <f t="shared" si="9"/>
        <v>0</v>
      </c>
      <c r="J63" s="20">
        <f>IF(AND(C63="Y",I63&gt;$C$6),"1.3 &amp; 2",'[1]Instructions'!$C$7*100)</f>
        <v>1.5</v>
      </c>
      <c r="K63" s="21">
        <f t="shared" si="10"/>
        <v>0</v>
      </c>
      <c r="L63" s="19">
        <f>IF(C63="Y",MAX((0.013*$C$4*K63+((0.02*(I63-$C$4)))*K63),('[1]Instructions'!$C$7*I63*K63)),('[1]Instructions'!$C$7*I63*K63))</f>
        <v>0</v>
      </c>
      <c r="M63" s="22">
        <f t="shared" si="4"/>
        <v>0</v>
      </c>
      <c r="O63" s="23">
        <v>303</v>
      </c>
      <c r="P63" s="24">
        <f t="shared" si="5"/>
        <v>-0.19801980198019803</v>
      </c>
      <c r="Q63" s="25">
        <f t="shared" si="6"/>
        <v>0.0033003300330033004</v>
      </c>
      <c r="R63" s="26">
        <f t="shared" si="3"/>
        <v>-0.19801980198019803</v>
      </c>
      <c r="S63" s="27">
        <f t="shared" si="7"/>
        <v>0.0033003300330033004</v>
      </c>
    </row>
    <row r="64" spans="1:19" ht="15.75">
      <c r="A64" s="30"/>
      <c r="B64" s="30"/>
      <c r="C64" s="31"/>
      <c r="D64" s="32"/>
      <c r="E64" s="32"/>
      <c r="F64" s="18">
        <f t="shared" si="8"/>
        <v>0</v>
      </c>
      <c r="G64" s="33"/>
      <c r="H64" s="34"/>
      <c r="I64" s="19">
        <f t="shared" si="9"/>
        <v>0</v>
      </c>
      <c r="J64" s="20">
        <f>IF(AND(C64="Y",I64&gt;$C$6),"1.3 &amp; 2",'[1]Instructions'!$C$7*100)</f>
        <v>1.5</v>
      </c>
      <c r="K64" s="21">
        <f t="shared" si="10"/>
        <v>0</v>
      </c>
      <c r="L64" s="19">
        <f>IF(C64="Y",MAX((0.013*$C$4*K64+((0.02*(I64-$C$4)))*K64),('[1]Instructions'!$C$7*I64*K64)),('[1]Instructions'!$C$7*I64*K64))</f>
        <v>0</v>
      </c>
      <c r="M64" s="22">
        <f t="shared" si="4"/>
        <v>0</v>
      </c>
      <c r="O64" s="23">
        <v>303</v>
      </c>
      <c r="P64" s="24">
        <f t="shared" si="5"/>
        <v>-0.19801980198019803</v>
      </c>
      <c r="Q64" s="25">
        <f t="shared" si="6"/>
        <v>0.0033003300330033004</v>
      </c>
      <c r="R64" s="26">
        <f t="shared" si="3"/>
        <v>-0.19801980198019803</v>
      </c>
      <c r="S64" s="27">
        <f t="shared" si="7"/>
        <v>0.0033003300330033004</v>
      </c>
    </row>
    <row r="65" spans="1:19" ht="15.75">
      <c r="A65" s="30"/>
      <c r="B65" s="30"/>
      <c r="C65" s="31"/>
      <c r="D65" s="32"/>
      <c r="E65" s="32"/>
      <c r="F65" s="18">
        <f t="shared" si="8"/>
        <v>0</v>
      </c>
      <c r="G65" s="33"/>
      <c r="H65" s="34"/>
      <c r="I65" s="19">
        <f t="shared" si="9"/>
        <v>0</v>
      </c>
      <c r="J65" s="20">
        <f>IF(AND(C65="Y",I65&gt;$C$6),"1.3 &amp; 2",'[1]Instructions'!$C$7*100)</f>
        <v>1.5</v>
      </c>
      <c r="K65" s="21">
        <f t="shared" si="10"/>
        <v>0</v>
      </c>
      <c r="L65" s="19">
        <f>IF(C65="Y",MAX((0.013*$C$4*K65+((0.02*(I65-$C$4)))*K65),('[1]Instructions'!$C$7*I65*K65)),('[1]Instructions'!$C$7*I65*K65))</f>
        <v>0</v>
      </c>
      <c r="M65" s="22">
        <f t="shared" si="4"/>
        <v>0</v>
      </c>
      <c r="O65" s="23">
        <v>303</v>
      </c>
      <c r="P65" s="24">
        <f t="shared" si="5"/>
        <v>-0.19801980198019803</v>
      </c>
      <c r="Q65" s="25">
        <f t="shared" si="6"/>
        <v>0.0033003300330033004</v>
      </c>
      <c r="R65" s="26">
        <f t="shared" si="3"/>
        <v>-0.19801980198019803</v>
      </c>
      <c r="S65" s="27">
        <f t="shared" si="7"/>
        <v>0.0033003300330033004</v>
      </c>
    </row>
    <row r="66" spans="1:19" ht="15.75">
      <c r="A66" s="30"/>
      <c r="B66" s="30"/>
      <c r="C66" s="31"/>
      <c r="D66" s="32"/>
      <c r="E66" s="32"/>
      <c r="F66" s="18">
        <f t="shared" si="8"/>
        <v>0</v>
      </c>
      <c r="G66" s="33"/>
      <c r="H66" s="34"/>
      <c r="I66" s="19">
        <f t="shared" si="9"/>
        <v>0</v>
      </c>
      <c r="J66" s="20">
        <f>IF(AND(C66="Y",I66&gt;$C$6),"1.3 &amp; 2",'[1]Instructions'!$C$7*100)</f>
        <v>1.5</v>
      </c>
      <c r="K66" s="21">
        <f t="shared" si="10"/>
        <v>0</v>
      </c>
      <c r="L66" s="19">
        <f>IF(C66="Y",MAX((0.013*$C$4*K66+((0.02*(I66-$C$4)))*K66),('[1]Instructions'!$C$7*I66*K66)),('[1]Instructions'!$C$7*I66*K66))</f>
        <v>0</v>
      </c>
      <c r="M66" s="22">
        <f t="shared" si="4"/>
        <v>0</v>
      </c>
      <c r="O66" s="23">
        <v>303</v>
      </c>
      <c r="P66" s="24">
        <f t="shared" si="5"/>
        <v>-0.19801980198019803</v>
      </c>
      <c r="Q66" s="25">
        <f t="shared" si="6"/>
        <v>0.0033003300330033004</v>
      </c>
      <c r="R66" s="26">
        <f t="shared" si="3"/>
        <v>-0.19801980198019803</v>
      </c>
      <c r="S66" s="27">
        <f t="shared" si="7"/>
        <v>0.0033003300330033004</v>
      </c>
    </row>
    <row r="67" spans="1:19" ht="15.75">
      <c r="A67" s="30"/>
      <c r="B67" s="30"/>
      <c r="C67" s="31"/>
      <c r="D67" s="32"/>
      <c r="E67" s="32"/>
      <c r="F67" s="18">
        <f t="shared" si="8"/>
        <v>0</v>
      </c>
      <c r="G67" s="33"/>
      <c r="H67" s="34"/>
      <c r="I67" s="19">
        <f t="shared" si="9"/>
        <v>0</v>
      </c>
      <c r="J67" s="20">
        <f>IF(AND(C67="Y",I67&gt;$C$6),"1.3 &amp; 2",'[1]Instructions'!$C$7*100)</f>
        <v>1.5</v>
      </c>
      <c r="K67" s="21">
        <f t="shared" si="10"/>
        <v>0</v>
      </c>
      <c r="L67" s="19">
        <f>IF(C67="Y",MAX((0.013*$C$4*K67+((0.02*(I67-$C$4)))*K67),('[1]Instructions'!$C$7*I67*K67)),('[1]Instructions'!$C$7*I67*K67))</f>
        <v>0</v>
      </c>
      <c r="M67" s="22">
        <f t="shared" si="4"/>
        <v>0</v>
      </c>
      <c r="O67" s="23">
        <v>303</v>
      </c>
      <c r="P67" s="24">
        <f t="shared" si="5"/>
        <v>-0.19801980198019803</v>
      </c>
      <c r="Q67" s="25">
        <f t="shared" si="6"/>
        <v>0.0033003300330033004</v>
      </c>
      <c r="R67" s="26">
        <f t="shared" si="3"/>
        <v>-0.19801980198019803</v>
      </c>
      <c r="S67" s="27">
        <f t="shared" si="7"/>
        <v>0.0033003300330033004</v>
      </c>
    </row>
    <row r="68" spans="1:19" ht="15.75">
      <c r="A68" s="30"/>
      <c r="B68" s="30"/>
      <c r="C68" s="31"/>
      <c r="D68" s="32"/>
      <c r="E68" s="32"/>
      <c r="F68" s="18">
        <f t="shared" si="8"/>
        <v>0</v>
      </c>
      <c r="G68" s="33"/>
      <c r="H68" s="34"/>
      <c r="I68" s="19">
        <f t="shared" si="9"/>
        <v>0</v>
      </c>
      <c r="J68" s="20">
        <f>IF(AND(C68="Y",I68&gt;$C$6),"1.3 &amp; 2",'[1]Instructions'!$C$7*100)</f>
        <v>1.5</v>
      </c>
      <c r="K68" s="21">
        <f t="shared" si="10"/>
        <v>0</v>
      </c>
      <c r="L68" s="19">
        <f>IF(C68="Y",MAX((0.013*$C$4*K68+((0.02*(I68-$C$4)))*K68),('[1]Instructions'!$C$7*I68*K68)),('[1]Instructions'!$C$7*I68*K68))</f>
        <v>0</v>
      </c>
      <c r="M68" s="22">
        <f t="shared" si="4"/>
        <v>0</v>
      </c>
      <c r="O68" s="23">
        <v>303</v>
      </c>
      <c r="P68" s="24">
        <f t="shared" si="5"/>
        <v>-0.19801980198019803</v>
      </c>
      <c r="Q68" s="25">
        <f t="shared" si="6"/>
        <v>0.0033003300330033004</v>
      </c>
      <c r="R68" s="26">
        <f t="shared" si="3"/>
        <v>-0.19801980198019803</v>
      </c>
      <c r="S68" s="27">
        <f t="shared" si="7"/>
        <v>0.0033003300330033004</v>
      </c>
    </row>
    <row r="69" spans="1:19" ht="15.75">
      <c r="A69" s="30"/>
      <c r="B69" s="30"/>
      <c r="C69" s="31"/>
      <c r="D69" s="32"/>
      <c r="E69" s="32"/>
      <c r="F69" s="18">
        <f t="shared" si="8"/>
        <v>0</v>
      </c>
      <c r="G69" s="33"/>
      <c r="H69" s="34"/>
      <c r="I69" s="19">
        <f t="shared" si="9"/>
        <v>0</v>
      </c>
      <c r="J69" s="20">
        <f>IF(AND(C69="Y",I69&gt;$C$6),"1.3 &amp; 2",'[1]Instructions'!$C$7*100)</f>
        <v>1.5</v>
      </c>
      <c r="K69" s="21">
        <f t="shared" si="10"/>
        <v>0</v>
      </c>
      <c r="L69" s="19">
        <f>IF(C69="Y",MAX((0.013*$C$4*K69+((0.02*(I69-$C$4)))*K69),('[1]Instructions'!$C$7*I69*K69)),('[1]Instructions'!$C$7*I69*K69))</f>
        <v>0</v>
      </c>
      <c r="M69" s="22">
        <f t="shared" si="4"/>
        <v>0</v>
      </c>
      <c r="O69" s="23">
        <v>303</v>
      </c>
      <c r="P69" s="24">
        <f t="shared" si="5"/>
        <v>-0.19801980198019803</v>
      </c>
      <c r="Q69" s="25">
        <f t="shared" si="6"/>
        <v>0.0033003300330033004</v>
      </c>
      <c r="R69" s="26">
        <f t="shared" si="3"/>
        <v>-0.19801980198019803</v>
      </c>
      <c r="S69" s="27">
        <f t="shared" si="7"/>
        <v>0.0033003300330033004</v>
      </c>
    </row>
    <row r="70" spans="1:19" ht="15.75">
      <c r="A70" s="30"/>
      <c r="B70" s="30"/>
      <c r="C70" s="31"/>
      <c r="D70" s="32"/>
      <c r="E70" s="32"/>
      <c r="F70" s="18">
        <f t="shared" si="8"/>
        <v>0</v>
      </c>
      <c r="G70" s="33"/>
      <c r="H70" s="34"/>
      <c r="I70" s="19">
        <f t="shared" si="9"/>
        <v>0</v>
      </c>
      <c r="J70" s="20">
        <f>IF(AND(C70="Y",I70&gt;$C$6),"1.3 &amp; 2",'[1]Instructions'!$C$7*100)</f>
        <v>1.5</v>
      </c>
      <c r="K70" s="21">
        <f t="shared" si="10"/>
        <v>0</v>
      </c>
      <c r="L70" s="19">
        <f>IF(C70="Y",MAX((0.013*$C$4*K70+((0.02*(I70-$C$4)))*K70),('[1]Instructions'!$C$7*I70*K70)),('[1]Instructions'!$C$7*I70*K70))</f>
        <v>0</v>
      </c>
      <c r="M70" s="22">
        <f t="shared" si="4"/>
        <v>0</v>
      </c>
      <c r="O70" s="23">
        <v>303</v>
      </c>
      <c r="P70" s="24">
        <f t="shared" si="5"/>
        <v>-0.19801980198019803</v>
      </c>
      <c r="Q70" s="25">
        <f t="shared" si="6"/>
        <v>0.0033003300330033004</v>
      </c>
      <c r="R70" s="26">
        <f t="shared" si="3"/>
        <v>-0.19801980198019803</v>
      </c>
      <c r="S70" s="27">
        <f t="shared" si="7"/>
        <v>0.0033003300330033004</v>
      </c>
    </row>
    <row r="71" spans="1:19" ht="15.75">
      <c r="A71" s="30"/>
      <c r="B71" s="30"/>
      <c r="C71" s="31"/>
      <c r="D71" s="32"/>
      <c r="E71" s="32"/>
      <c r="F71" s="18">
        <f t="shared" si="8"/>
        <v>0</v>
      </c>
      <c r="G71" s="33"/>
      <c r="H71" s="34"/>
      <c r="I71" s="19">
        <f t="shared" si="9"/>
        <v>0</v>
      </c>
      <c r="J71" s="20">
        <f>IF(AND(C71="Y",I71&gt;$C$6),"1.3 &amp; 2",'[1]Instructions'!$C$7*100)</f>
        <v>1.5</v>
      </c>
      <c r="K71" s="21">
        <f t="shared" si="10"/>
        <v>0</v>
      </c>
      <c r="L71" s="19">
        <f>IF(C71="Y",MAX((0.013*$C$4*K71+((0.02*(I71-$C$4)))*K71),('[1]Instructions'!$C$7*I71*K71)),('[1]Instructions'!$C$7*I71*K71))</f>
        <v>0</v>
      </c>
      <c r="M71" s="22">
        <f t="shared" si="4"/>
        <v>0</v>
      </c>
      <c r="O71" s="23">
        <v>303</v>
      </c>
      <c r="P71" s="24">
        <f t="shared" si="5"/>
        <v>-0.19801980198019803</v>
      </c>
      <c r="Q71" s="25">
        <f t="shared" si="6"/>
        <v>0.0033003300330033004</v>
      </c>
      <c r="R71" s="26">
        <f t="shared" si="3"/>
        <v>-0.19801980198019803</v>
      </c>
      <c r="S71" s="27">
        <f t="shared" si="7"/>
        <v>0.0033003300330033004</v>
      </c>
    </row>
    <row r="72" spans="1:19" ht="15.75">
      <c r="A72" s="30"/>
      <c r="B72" s="30"/>
      <c r="C72" s="31"/>
      <c r="D72" s="32"/>
      <c r="E72" s="32"/>
      <c r="F72" s="18">
        <f t="shared" si="8"/>
        <v>0</v>
      </c>
      <c r="G72" s="33"/>
      <c r="H72" s="34"/>
      <c r="I72" s="19">
        <f t="shared" si="9"/>
        <v>0</v>
      </c>
      <c r="J72" s="20">
        <f>IF(AND(C72="Y",I72&gt;$C$6),"1.3 &amp; 2",'[1]Instructions'!$C$7*100)</f>
        <v>1.5</v>
      </c>
      <c r="K72" s="21">
        <f t="shared" si="10"/>
        <v>0</v>
      </c>
      <c r="L72" s="19">
        <f>IF(C72="Y",MAX((0.013*$C$4*K72+((0.02*(I72-$C$4)))*K72),('[1]Instructions'!$C$7*I72*K72)),('[1]Instructions'!$C$7*I72*K72))</f>
        <v>0</v>
      </c>
      <c r="M72" s="22">
        <f t="shared" si="4"/>
        <v>0</v>
      </c>
      <c r="O72" s="23">
        <v>303</v>
      </c>
      <c r="P72" s="24">
        <f t="shared" si="5"/>
        <v>-0.19801980198019803</v>
      </c>
      <c r="Q72" s="25">
        <f t="shared" si="6"/>
        <v>0.0033003300330033004</v>
      </c>
      <c r="R72" s="26">
        <f t="shared" si="3"/>
        <v>-0.19801980198019803</v>
      </c>
      <c r="S72" s="27">
        <f t="shared" si="7"/>
        <v>0.0033003300330033004</v>
      </c>
    </row>
    <row r="73" spans="1:19" ht="15.75">
      <c r="A73" s="30"/>
      <c r="B73" s="30"/>
      <c r="C73" s="31"/>
      <c r="D73" s="32"/>
      <c r="E73" s="32"/>
      <c r="F73" s="18">
        <f t="shared" si="8"/>
        <v>0</v>
      </c>
      <c r="G73" s="33"/>
      <c r="H73" s="34"/>
      <c r="I73" s="19">
        <f t="shared" si="9"/>
        <v>0</v>
      </c>
      <c r="J73" s="20">
        <f>IF(AND(C73="Y",I73&gt;$C$6),"1.3 &amp; 2",'[1]Instructions'!$C$7*100)</f>
        <v>1.5</v>
      </c>
      <c r="K73" s="21">
        <f t="shared" si="10"/>
        <v>0</v>
      </c>
      <c r="L73" s="19">
        <f>IF(C73="Y",MAX((0.013*$C$4*K73+((0.02*(I73-$C$4)))*K73),('[1]Instructions'!$C$7*I73*K73)),('[1]Instructions'!$C$7*I73*K73))</f>
        <v>0</v>
      </c>
      <c r="M73" s="22">
        <f t="shared" si="4"/>
        <v>0</v>
      </c>
      <c r="O73" s="23">
        <v>303</v>
      </c>
      <c r="P73" s="24">
        <f t="shared" si="5"/>
        <v>-0.19801980198019803</v>
      </c>
      <c r="Q73" s="25">
        <f t="shared" si="6"/>
        <v>0.0033003300330033004</v>
      </c>
      <c r="R73" s="26">
        <f t="shared" si="3"/>
        <v>-0.19801980198019803</v>
      </c>
      <c r="S73" s="27">
        <f t="shared" si="7"/>
        <v>0.0033003300330033004</v>
      </c>
    </row>
    <row r="74" spans="1:19" ht="15.75">
      <c r="A74" s="30"/>
      <c r="B74" s="30"/>
      <c r="C74" s="31"/>
      <c r="D74" s="32"/>
      <c r="E74" s="32"/>
      <c r="F74" s="18">
        <f t="shared" si="8"/>
        <v>0</v>
      </c>
      <c r="G74" s="33"/>
      <c r="H74" s="34"/>
      <c r="I74" s="19">
        <f t="shared" si="9"/>
        <v>0</v>
      </c>
      <c r="J74" s="20">
        <f>IF(AND(C74="Y",I74&gt;$C$6),"1.3 &amp; 2",'[1]Instructions'!$C$7*100)</f>
        <v>1.5</v>
      </c>
      <c r="K74" s="21">
        <f t="shared" si="10"/>
        <v>0</v>
      </c>
      <c r="L74" s="19">
        <f>IF(C74="Y",MAX((0.013*$C$4*K74+((0.02*(I74-$C$4)))*K74),('[1]Instructions'!$C$7*I74*K74)),('[1]Instructions'!$C$7*I74*K74))</f>
        <v>0</v>
      </c>
      <c r="M74" s="22">
        <f t="shared" si="4"/>
        <v>0</v>
      </c>
      <c r="O74" s="23">
        <v>303</v>
      </c>
      <c r="P74" s="24">
        <f t="shared" si="5"/>
        <v>-0.19801980198019803</v>
      </c>
      <c r="Q74" s="25">
        <f t="shared" si="6"/>
        <v>0.0033003300330033004</v>
      </c>
      <c r="R74" s="26">
        <f t="shared" si="3"/>
        <v>-0.19801980198019803</v>
      </c>
      <c r="S74" s="27">
        <f t="shared" si="7"/>
        <v>0.0033003300330033004</v>
      </c>
    </row>
    <row r="75" spans="1:19" ht="15.75">
      <c r="A75" s="30"/>
      <c r="B75" s="30"/>
      <c r="C75" s="31"/>
      <c r="D75" s="32"/>
      <c r="E75" s="32"/>
      <c r="F75" s="18">
        <f t="shared" si="8"/>
        <v>0</v>
      </c>
      <c r="G75" s="33"/>
      <c r="H75" s="34"/>
      <c r="I75" s="19">
        <f t="shared" si="9"/>
        <v>0</v>
      </c>
      <c r="J75" s="20">
        <f>IF(AND(C75="Y",I75&gt;$C$6),"1.3 &amp; 2",'[1]Instructions'!$C$7*100)</f>
        <v>1.5</v>
      </c>
      <c r="K75" s="21">
        <f t="shared" si="10"/>
        <v>0</v>
      </c>
      <c r="L75" s="19">
        <f>IF(C75="Y",MAX((0.013*$C$4*K75+((0.02*(I75-$C$4)))*K75),('[1]Instructions'!$C$7*I75*K75)),('[1]Instructions'!$C$7*I75*K75))</f>
        <v>0</v>
      </c>
      <c r="M75" s="22">
        <f t="shared" si="4"/>
        <v>0</v>
      </c>
      <c r="O75" s="23">
        <v>303</v>
      </c>
      <c r="P75" s="24">
        <f t="shared" si="5"/>
        <v>-0.19801980198019803</v>
      </c>
      <c r="Q75" s="25">
        <f t="shared" si="6"/>
        <v>0.0033003300330033004</v>
      </c>
      <c r="R75" s="26">
        <f aca="true" t="shared" si="11" ref="R75:R138">(E75-D75+1-61)/O75</f>
        <v>-0.19801980198019803</v>
      </c>
      <c r="S75" s="27">
        <f t="shared" si="7"/>
        <v>0.0033003300330033004</v>
      </c>
    </row>
    <row r="76" spans="1:19" ht="15.75">
      <c r="A76" s="30"/>
      <c r="B76" s="30"/>
      <c r="C76" s="31"/>
      <c r="D76" s="32"/>
      <c r="E76" s="32"/>
      <c r="F76" s="18">
        <f t="shared" si="8"/>
        <v>0</v>
      </c>
      <c r="G76" s="33"/>
      <c r="H76" s="34"/>
      <c r="I76" s="19">
        <f t="shared" si="9"/>
        <v>0</v>
      </c>
      <c r="J76" s="20">
        <f>IF(AND(C76="Y",I76&gt;$C$6),"1.3 &amp; 2",'[1]Instructions'!$C$7*100)</f>
        <v>1.5</v>
      </c>
      <c r="K76" s="21">
        <f t="shared" si="10"/>
        <v>0</v>
      </c>
      <c r="L76" s="19">
        <f>IF(C76="Y",MAX((0.013*$C$4*K76+((0.02*(I76-$C$4)))*K76),('[1]Instructions'!$C$7*I76*K76)),('[1]Instructions'!$C$7*I76*K76))</f>
        <v>0</v>
      </c>
      <c r="M76" s="22">
        <f aca="true" t="shared" si="12" ref="M76:M139">IF(ROUND(MIN((+(L76*9)-(600*K76)),$C$7),0)&lt;0,0,ROUND(MIN((+(L76*9)-(600*K76)),$C$7),0))</f>
        <v>0</v>
      </c>
      <c r="O76" s="23">
        <v>303</v>
      </c>
      <c r="P76" s="24">
        <f aca="true" t="shared" si="13" ref="P76:P139">+MIN(Q76,R76)</f>
        <v>-0.19801980198019803</v>
      </c>
      <c r="Q76" s="25">
        <f aca="true" t="shared" si="14" ref="Q76:Q139">(E76-D76+1)/$C$5</f>
        <v>0.0033003300330033004</v>
      </c>
      <c r="R76" s="26">
        <f t="shared" si="11"/>
        <v>-0.19801980198019803</v>
      </c>
      <c r="S76" s="27">
        <f aca="true" t="shared" si="15" ref="S76:S139">IF(E76&lt;DATE($C$3,7,1),(E76-D76+1)/O76,IF(AND(E76&gt;DATE($C$3,6,30),D76&lt;DATE($C$3,6,30)),((E76-D76+1-62)/O76),IF(E76&gt;DATE($C$3,8,31),(E76-D76+1)/O76)))</f>
        <v>0.0033003300330033004</v>
      </c>
    </row>
    <row r="77" spans="1:19" ht="15.75">
      <c r="A77" s="30"/>
      <c r="B77" s="30"/>
      <c r="C77" s="31"/>
      <c r="D77" s="32"/>
      <c r="E77" s="32"/>
      <c r="F77" s="18">
        <f t="shared" si="8"/>
        <v>0</v>
      </c>
      <c r="G77" s="33"/>
      <c r="H77" s="34"/>
      <c r="I77" s="19">
        <f t="shared" si="9"/>
        <v>0</v>
      </c>
      <c r="J77" s="20">
        <f>IF(AND(C77="Y",I77&gt;$C$6),"1.3 &amp; 2",'[1]Instructions'!$C$7*100)</f>
        <v>1.5</v>
      </c>
      <c r="K77" s="21">
        <f t="shared" si="10"/>
        <v>0</v>
      </c>
      <c r="L77" s="19">
        <f>IF(C77="Y",MAX((0.013*$C$4*K77+((0.02*(I77-$C$4)))*K77),('[1]Instructions'!$C$7*I77*K77)),('[1]Instructions'!$C$7*I77*K77))</f>
        <v>0</v>
      </c>
      <c r="M77" s="22">
        <f t="shared" si="12"/>
        <v>0</v>
      </c>
      <c r="O77" s="23">
        <v>303</v>
      </c>
      <c r="P77" s="24">
        <f t="shared" si="13"/>
        <v>-0.19801980198019803</v>
      </c>
      <c r="Q77" s="25">
        <f t="shared" si="14"/>
        <v>0.0033003300330033004</v>
      </c>
      <c r="R77" s="26">
        <f t="shared" si="11"/>
        <v>-0.19801980198019803</v>
      </c>
      <c r="S77" s="27">
        <f t="shared" si="15"/>
        <v>0.0033003300330033004</v>
      </c>
    </row>
    <row r="78" spans="1:19" ht="15.75">
      <c r="A78" s="30"/>
      <c r="B78" s="30"/>
      <c r="C78" s="31"/>
      <c r="D78" s="32"/>
      <c r="E78" s="32"/>
      <c r="F78" s="18">
        <f t="shared" si="8"/>
        <v>0</v>
      </c>
      <c r="G78" s="33"/>
      <c r="H78" s="34"/>
      <c r="I78" s="19">
        <f t="shared" si="9"/>
        <v>0</v>
      </c>
      <c r="J78" s="20">
        <f>IF(AND(C78="Y",I78&gt;$C$6),"1.3 &amp; 2",'[1]Instructions'!$C$7*100)</f>
        <v>1.5</v>
      </c>
      <c r="K78" s="21">
        <f t="shared" si="10"/>
        <v>0</v>
      </c>
      <c r="L78" s="19">
        <f>IF(C78="Y",MAX((0.013*$C$4*K78+((0.02*(I78-$C$4)))*K78),('[1]Instructions'!$C$7*I78*K78)),('[1]Instructions'!$C$7*I78*K78))</f>
        <v>0</v>
      </c>
      <c r="M78" s="22">
        <f t="shared" si="12"/>
        <v>0</v>
      </c>
      <c r="O78" s="23">
        <v>303</v>
      </c>
      <c r="P78" s="24">
        <f t="shared" si="13"/>
        <v>-0.19801980198019803</v>
      </c>
      <c r="Q78" s="25">
        <f t="shared" si="14"/>
        <v>0.0033003300330033004</v>
      </c>
      <c r="R78" s="26">
        <f t="shared" si="11"/>
        <v>-0.19801980198019803</v>
      </c>
      <c r="S78" s="27">
        <f t="shared" si="15"/>
        <v>0.0033003300330033004</v>
      </c>
    </row>
    <row r="79" spans="1:19" ht="15.75">
      <c r="A79" s="30"/>
      <c r="B79" s="30"/>
      <c r="C79" s="31"/>
      <c r="D79" s="32"/>
      <c r="E79" s="32"/>
      <c r="F79" s="18">
        <f t="shared" si="8"/>
        <v>0</v>
      </c>
      <c r="G79" s="33"/>
      <c r="H79" s="34"/>
      <c r="I79" s="19">
        <f t="shared" si="9"/>
        <v>0</v>
      </c>
      <c r="J79" s="20">
        <f>IF(AND(C79="Y",I79&gt;$C$6),"1.3 &amp; 2",'[1]Instructions'!$C$7*100)</f>
        <v>1.5</v>
      </c>
      <c r="K79" s="21">
        <f t="shared" si="10"/>
        <v>0</v>
      </c>
      <c r="L79" s="19">
        <f>IF(C79="Y",MAX((0.013*$C$4*K79+((0.02*(I79-$C$4)))*K79),('[1]Instructions'!$C$7*I79*K79)),('[1]Instructions'!$C$7*I79*K79))</f>
        <v>0</v>
      </c>
      <c r="M79" s="22">
        <f t="shared" si="12"/>
        <v>0</v>
      </c>
      <c r="O79" s="23">
        <v>303</v>
      </c>
      <c r="P79" s="24">
        <f t="shared" si="13"/>
        <v>-0.19801980198019803</v>
      </c>
      <c r="Q79" s="25">
        <f t="shared" si="14"/>
        <v>0.0033003300330033004</v>
      </c>
      <c r="R79" s="26">
        <f t="shared" si="11"/>
        <v>-0.19801980198019803</v>
      </c>
      <c r="S79" s="27">
        <f t="shared" si="15"/>
        <v>0.0033003300330033004</v>
      </c>
    </row>
    <row r="80" spans="1:19" ht="15.75">
      <c r="A80" s="30"/>
      <c r="B80" s="30"/>
      <c r="C80" s="31"/>
      <c r="D80" s="32"/>
      <c r="E80" s="32"/>
      <c r="F80" s="18">
        <f t="shared" si="8"/>
        <v>0</v>
      </c>
      <c r="G80" s="33"/>
      <c r="H80" s="34"/>
      <c r="I80" s="19">
        <f t="shared" si="9"/>
        <v>0</v>
      </c>
      <c r="J80" s="20">
        <f>IF(AND(C80="Y",I80&gt;$C$6),"1.3 &amp; 2",'[1]Instructions'!$C$7*100)</f>
        <v>1.5</v>
      </c>
      <c r="K80" s="21">
        <f t="shared" si="10"/>
        <v>0</v>
      </c>
      <c r="L80" s="19">
        <f>IF(C80="Y",MAX((0.013*$C$4*K80+((0.02*(I80-$C$4)))*K80),('[1]Instructions'!$C$7*I80*K80)),('[1]Instructions'!$C$7*I80*K80))</f>
        <v>0</v>
      </c>
      <c r="M80" s="22">
        <f t="shared" si="12"/>
        <v>0</v>
      </c>
      <c r="O80" s="23">
        <v>303</v>
      </c>
      <c r="P80" s="24">
        <f t="shared" si="13"/>
        <v>-0.19801980198019803</v>
      </c>
      <c r="Q80" s="25">
        <f t="shared" si="14"/>
        <v>0.0033003300330033004</v>
      </c>
      <c r="R80" s="26">
        <f t="shared" si="11"/>
        <v>-0.19801980198019803</v>
      </c>
      <c r="S80" s="27">
        <f t="shared" si="15"/>
        <v>0.0033003300330033004</v>
      </c>
    </row>
    <row r="81" spans="1:19" ht="15.75">
      <c r="A81" s="30"/>
      <c r="B81" s="30"/>
      <c r="C81" s="31"/>
      <c r="D81" s="32"/>
      <c r="E81" s="32"/>
      <c r="F81" s="18">
        <f t="shared" si="8"/>
        <v>0</v>
      </c>
      <c r="G81" s="33"/>
      <c r="H81" s="34"/>
      <c r="I81" s="19">
        <f t="shared" si="9"/>
        <v>0</v>
      </c>
      <c r="J81" s="20">
        <f>IF(AND(C81="Y",I81&gt;$C$6),"1.3 &amp; 2",'[1]Instructions'!$C$7*100)</f>
        <v>1.5</v>
      </c>
      <c r="K81" s="21">
        <f t="shared" si="10"/>
        <v>0</v>
      </c>
      <c r="L81" s="19">
        <f>IF(C81="Y",MAX((0.013*$C$4*K81+((0.02*(I81-$C$4)))*K81),('[1]Instructions'!$C$7*I81*K81)),('[1]Instructions'!$C$7*I81*K81))</f>
        <v>0</v>
      </c>
      <c r="M81" s="22">
        <f t="shared" si="12"/>
        <v>0</v>
      </c>
      <c r="O81" s="23">
        <v>303</v>
      </c>
      <c r="P81" s="24">
        <f t="shared" si="13"/>
        <v>-0.19801980198019803</v>
      </c>
      <c r="Q81" s="25">
        <f t="shared" si="14"/>
        <v>0.0033003300330033004</v>
      </c>
      <c r="R81" s="26">
        <f t="shared" si="11"/>
        <v>-0.19801980198019803</v>
      </c>
      <c r="S81" s="27">
        <f t="shared" si="15"/>
        <v>0.0033003300330033004</v>
      </c>
    </row>
    <row r="82" spans="1:19" ht="15.75">
      <c r="A82" s="30"/>
      <c r="B82" s="30"/>
      <c r="C82" s="31"/>
      <c r="D82" s="32"/>
      <c r="E82" s="32"/>
      <c r="F82" s="18">
        <f aca="true" t="shared" si="16" ref="F82:F145">IF(D82=0,0,1300*S82)</f>
        <v>0</v>
      </c>
      <c r="G82" s="33"/>
      <c r="H82" s="34"/>
      <c r="I82" s="19">
        <f aca="true" t="shared" si="17" ref="I82:I145">IF(F82=0,0,IF(OR(H82=0,K82=0),0,+H82/K82))</f>
        <v>0</v>
      </c>
      <c r="J82" s="20">
        <f>IF(AND(C82="Y",I82&gt;$C$6),"1.3 &amp; 2",'[1]Instructions'!$C$7*100)</f>
        <v>1.5</v>
      </c>
      <c r="K82" s="21">
        <f aca="true" t="shared" si="18" ref="K82:K145">IF(F82=0,0,(MIN(S82/F82*G82,S82)))</f>
        <v>0</v>
      </c>
      <c r="L82" s="19">
        <f>IF(C82="Y",MAX((0.013*$C$4*K82+((0.02*(I82-$C$4)))*K82),('[1]Instructions'!$C$7*I82*K82)),('[1]Instructions'!$C$7*I82*K82))</f>
        <v>0</v>
      </c>
      <c r="M82" s="22">
        <f t="shared" si="12"/>
        <v>0</v>
      </c>
      <c r="O82" s="23">
        <v>303</v>
      </c>
      <c r="P82" s="24">
        <f t="shared" si="13"/>
        <v>-0.19801980198019803</v>
      </c>
      <c r="Q82" s="25">
        <f t="shared" si="14"/>
        <v>0.0033003300330033004</v>
      </c>
      <c r="R82" s="26">
        <f t="shared" si="11"/>
        <v>-0.19801980198019803</v>
      </c>
      <c r="S82" s="27">
        <f t="shared" si="15"/>
        <v>0.0033003300330033004</v>
      </c>
    </row>
    <row r="83" spans="1:19" ht="15.75">
      <c r="A83" s="30"/>
      <c r="B83" s="30"/>
      <c r="C83" s="31"/>
      <c r="D83" s="32"/>
      <c r="E83" s="32"/>
      <c r="F83" s="18">
        <f t="shared" si="16"/>
        <v>0</v>
      </c>
      <c r="G83" s="33"/>
      <c r="H83" s="34"/>
      <c r="I83" s="19">
        <f t="shared" si="17"/>
        <v>0</v>
      </c>
      <c r="J83" s="20">
        <f>IF(AND(C83="Y",I83&gt;$C$6),"1.3 &amp; 2",'[1]Instructions'!$C$7*100)</f>
        <v>1.5</v>
      </c>
      <c r="K83" s="21">
        <f t="shared" si="18"/>
        <v>0</v>
      </c>
      <c r="L83" s="19">
        <f>IF(C83="Y",MAX((0.013*$C$4*K83+((0.02*(I83-$C$4)))*K83),('[1]Instructions'!$C$7*I83*K83)),('[1]Instructions'!$C$7*I83*K83))</f>
        <v>0</v>
      </c>
      <c r="M83" s="22">
        <f t="shared" si="12"/>
        <v>0</v>
      </c>
      <c r="O83" s="23">
        <v>303</v>
      </c>
      <c r="P83" s="24">
        <f t="shared" si="13"/>
        <v>-0.19801980198019803</v>
      </c>
      <c r="Q83" s="25">
        <f t="shared" si="14"/>
        <v>0.0033003300330033004</v>
      </c>
      <c r="R83" s="26">
        <f t="shared" si="11"/>
        <v>-0.19801980198019803</v>
      </c>
      <c r="S83" s="27">
        <f t="shared" si="15"/>
        <v>0.0033003300330033004</v>
      </c>
    </row>
    <row r="84" spans="1:19" ht="15.75">
      <c r="A84" s="30"/>
      <c r="B84" s="30"/>
      <c r="C84" s="31"/>
      <c r="D84" s="32"/>
      <c r="E84" s="32"/>
      <c r="F84" s="18">
        <f t="shared" si="16"/>
        <v>0</v>
      </c>
      <c r="G84" s="33"/>
      <c r="H84" s="34"/>
      <c r="I84" s="19">
        <f t="shared" si="17"/>
        <v>0</v>
      </c>
      <c r="J84" s="20">
        <f>IF(AND(C84="Y",I84&gt;$C$6),"1.3 &amp; 2",'[1]Instructions'!$C$7*100)</f>
        <v>1.5</v>
      </c>
      <c r="K84" s="21">
        <f t="shared" si="18"/>
        <v>0</v>
      </c>
      <c r="L84" s="19">
        <f>IF(C84="Y",MAX((0.013*$C$4*K84+((0.02*(I84-$C$4)))*K84),('[1]Instructions'!$C$7*I84*K84)),('[1]Instructions'!$C$7*I84*K84))</f>
        <v>0</v>
      </c>
      <c r="M84" s="22">
        <f t="shared" si="12"/>
        <v>0</v>
      </c>
      <c r="O84" s="23">
        <v>303</v>
      </c>
      <c r="P84" s="24">
        <f t="shared" si="13"/>
        <v>-0.19801980198019803</v>
      </c>
      <c r="Q84" s="25">
        <f t="shared" si="14"/>
        <v>0.0033003300330033004</v>
      </c>
      <c r="R84" s="26">
        <f t="shared" si="11"/>
        <v>-0.19801980198019803</v>
      </c>
      <c r="S84" s="27">
        <f t="shared" si="15"/>
        <v>0.0033003300330033004</v>
      </c>
    </row>
    <row r="85" spans="1:19" ht="15.75">
      <c r="A85" s="30"/>
      <c r="B85" s="30"/>
      <c r="C85" s="31"/>
      <c r="D85" s="32"/>
      <c r="E85" s="32"/>
      <c r="F85" s="18">
        <f t="shared" si="16"/>
        <v>0</v>
      </c>
      <c r="G85" s="33"/>
      <c r="H85" s="34"/>
      <c r="I85" s="19">
        <f t="shared" si="17"/>
        <v>0</v>
      </c>
      <c r="J85" s="20">
        <f>IF(AND(C85="Y",I85&gt;$C$6),"1.3 &amp; 2",'[1]Instructions'!$C$7*100)</f>
        <v>1.5</v>
      </c>
      <c r="K85" s="21">
        <f t="shared" si="18"/>
        <v>0</v>
      </c>
      <c r="L85" s="19">
        <f>IF(C85="Y",MAX((0.013*$C$4*K85+((0.02*(I85-$C$4)))*K85),('[1]Instructions'!$C$7*I85*K85)),('[1]Instructions'!$C$7*I85*K85))</f>
        <v>0</v>
      </c>
      <c r="M85" s="22">
        <f t="shared" si="12"/>
        <v>0</v>
      </c>
      <c r="O85" s="23">
        <v>303</v>
      </c>
      <c r="P85" s="24">
        <f t="shared" si="13"/>
        <v>-0.19801980198019803</v>
      </c>
      <c r="Q85" s="25">
        <f t="shared" si="14"/>
        <v>0.0033003300330033004</v>
      </c>
      <c r="R85" s="26">
        <f t="shared" si="11"/>
        <v>-0.19801980198019803</v>
      </c>
      <c r="S85" s="27">
        <f t="shared" si="15"/>
        <v>0.0033003300330033004</v>
      </c>
    </row>
    <row r="86" spans="1:19" ht="15.75">
      <c r="A86" s="30"/>
      <c r="B86" s="30"/>
      <c r="C86" s="31"/>
      <c r="D86" s="32"/>
      <c r="E86" s="32"/>
      <c r="F86" s="18">
        <f t="shared" si="16"/>
        <v>0</v>
      </c>
      <c r="G86" s="33"/>
      <c r="H86" s="34"/>
      <c r="I86" s="19">
        <f t="shared" si="17"/>
        <v>0</v>
      </c>
      <c r="J86" s="20">
        <f>IF(AND(C86="Y",I86&gt;$C$6),"1.3 &amp; 2",'[1]Instructions'!$C$7*100)</f>
        <v>1.5</v>
      </c>
      <c r="K86" s="21">
        <f t="shared" si="18"/>
        <v>0</v>
      </c>
      <c r="L86" s="19">
        <f>IF(C86="Y",MAX((0.013*$C$4*K86+((0.02*(I86-$C$4)))*K86),('[1]Instructions'!$C$7*I86*K86)),('[1]Instructions'!$C$7*I86*K86))</f>
        <v>0</v>
      </c>
      <c r="M86" s="22">
        <f t="shared" si="12"/>
        <v>0</v>
      </c>
      <c r="O86" s="23">
        <v>303</v>
      </c>
      <c r="P86" s="24">
        <f t="shared" si="13"/>
        <v>-0.19801980198019803</v>
      </c>
      <c r="Q86" s="25">
        <f t="shared" si="14"/>
        <v>0.0033003300330033004</v>
      </c>
      <c r="R86" s="26">
        <f t="shared" si="11"/>
        <v>-0.19801980198019803</v>
      </c>
      <c r="S86" s="27">
        <f t="shared" si="15"/>
        <v>0.0033003300330033004</v>
      </c>
    </row>
    <row r="87" spans="1:19" ht="15.75">
      <c r="A87" s="30"/>
      <c r="B87" s="30"/>
      <c r="C87" s="31"/>
      <c r="D87" s="32"/>
      <c r="E87" s="32"/>
      <c r="F87" s="18">
        <f t="shared" si="16"/>
        <v>0</v>
      </c>
      <c r="G87" s="33"/>
      <c r="H87" s="34"/>
      <c r="I87" s="19">
        <f t="shared" si="17"/>
        <v>0</v>
      </c>
      <c r="J87" s="20">
        <f>IF(AND(C87="Y",I87&gt;$C$6),"1.3 &amp; 2",'[1]Instructions'!$C$7*100)</f>
        <v>1.5</v>
      </c>
      <c r="K87" s="21">
        <f t="shared" si="18"/>
        <v>0</v>
      </c>
      <c r="L87" s="19">
        <f>IF(C87="Y",MAX((0.013*$C$4*K87+((0.02*(I87-$C$4)))*K87),('[1]Instructions'!$C$7*I87*K87)),('[1]Instructions'!$C$7*I87*K87))</f>
        <v>0</v>
      </c>
      <c r="M87" s="22">
        <f t="shared" si="12"/>
        <v>0</v>
      </c>
      <c r="O87" s="23">
        <v>303</v>
      </c>
      <c r="P87" s="24">
        <f t="shared" si="13"/>
        <v>-0.19801980198019803</v>
      </c>
      <c r="Q87" s="25">
        <f t="shared" si="14"/>
        <v>0.0033003300330033004</v>
      </c>
      <c r="R87" s="26">
        <f t="shared" si="11"/>
        <v>-0.19801980198019803</v>
      </c>
      <c r="S87" s="27">
        <f t="shared" si="15"/>
        <v>0.0033003300330033004</v>
      </c>
    </row>
    <row r="88" spans="1:19" ht="15.75">
      <c r="A88" s="30"/>
      <c r="B88" s="30"/>
      <c r="C88" s="31"/>
      <c r="D88" s="32"/>
      <c r="E88" s="32"/>
      <c r="F88" s="18">
        <f t="shared" si="16"/>
        <v>0</v>
      </c>
      <c r="G88" s="33"/>
      <c r="H88" s="34"/>
      <c r="I88" s="19">
        <f t="shared" si="17"/>
        <v>0</v>
      </c>
      <c r="J88" s="20">
        <f>IF(AND(C88="Y",I88&gt;$C$6),"1.3 &amp; 2",'[1]Instructions'!$C$7*100)</f>
        <v>1.5</v>
      </c>
      <c r="K88" s="21">
        <f t="shared" si="18"/>
        <v>0</v>
      </c>
      <c r="L88" s="19">
        <f>IF(C88="Y",MAX((0.013*$C$4*K88+((0.02*(I88-$C$4)))*K88),('[1]Instructions'!$C$7*I88*K88)),('[1]Instructions'!$C$7*I88*K88))</f>
        <v>0</v>
      </c>
      <c r="M88" s="22">
        <f t="shared" si="12"/>
        <v>0</v>
      </c>
      <c r="O88" s="23">
        <v>303</v>
      </c>
      <c r="P88" s="24">
        <f t="shared" si="13"/>
        <v>-0.19801980198019803</v>
      </c>
      <c r="Q88" s="25">
        <f t="shared" si="14"/>
        <v>0.0033003300330033004</v>
      </c>
      <c r="R88" s="26">
        <f t="shared" si="11"/>
        <v>-0.19801980198019803</v>
      </c>
      <c r="S88" s="27">
        <f t="shared" si="15"/>
        <v>0.0033003300330033004</v>
      </c>
    </row>
    <row r="89" spans="1:19" ht="15.75">
      <c r="A89" s="30"/>
      <c r="B89" s="30"/>
      <c r="C89" s="31"/>
      <c r="D89" s="32"/>
      <c r="E89" s="32"/>
      <c r="F89" s="18">
        <f t="shared" si="16"/>
        <v>0</v>
      </c>
      <c r="G89" s="33"/>
      <c r="H89" s="34"/>
      <c r="I89" s="19">
        <f t="shared" si="17"/>
        <v>0</v>
      </c>
      <c r="J89" s="20">
        <f>IF(AND(C89="Y",I89&gt;$C$6),"1.3 &amp; 2",'[1]Instructions'!$C$7*100)</f>
        <v>1.5</v>
      </c>
      <c r="K89" s="21">
        <f t="shared" si="18"/>
        <v>0</v>
      </c>
      <c r="L89" s="19">
        <f>IF(C89="Y",MAX((0.013*$C$4*K89+((0.02*(I89-$C$4)))*K89),('[1]Instructions'!$C$7*I89*K89)),('[1]Instructions'!$C$7*I89*K89))</f>
        <v>0</v>
      </c>
      <c r="M89" s="22">
        <f t="shared" si="12"/>
        <v>0</v>
      </c>
      <c r="O89" s="23">
        <v>303</v>
      </c>
      <c r="P89" s="24">
        <f t="shared" si="13"/>
        <v>-0.19801980198019803</v>
      </c>
      <c r="Q89" s="25">
        <f t="shared" si="14"/>
        <v>0.0033003300330033004</v>
      </c>
      <c r="R89" s="26">
        <f t="shared" si="11"/>
        <v>-0.19801980198019803</v>
      </c>
      <c r="S89" s="27">
        <f t="shared" si="15"/>
        <v>0.0033003300330033004</v>
      </c>
    </row>
    <row r="90" spans="1:19" ht="15.75">
      <c r="A90" s="30"/>
      <c r="B90" s="30"/>
      <c r="C90" s="31"/>
      <c r="D90" s="32"/>
      <c r="E90" s="32"/>
      <c r="F90" s="18">
        <f t="shared" si="16"/>
        <v>0</v>
      </c>
      <c r="G90" s="33"/>
      <c r="H90" s="34"/>
      <c r="I90" s="19">
        <f t="shared" si="17"/>
        <v>0</v>
      </c>
      <c r="J90" s="20">
        <f>IF(AND(C90="Y",I90&gt;$C$6),"1.3 &amp; 2",'[1]Instructions'!$C$7*100)</f>
        <v>1.5</v>
      </c>
      <c r="K90" s="21">
        <f t="shared" si="18"/>
        <v>0</v>
      </c>
      <c r="L90" s="19">
        <f>IF(C90="Y",MAX((0.013*$C$4*K90+((0.02*(I90-$C$4)))*K90),('[1]Instructions'!$C$7*I90*K90)),('[1]Instructions'!$C$7*I90*K90))</f>
        <v>0</v>
      </c>
      <c r="M90" s="22">
        <f t="shared" si="12"/>
        <v>0</v>
      </c>
      <c r="O90" s="23">
        <v>303</v>
      </c>
      <c r="P90" s="24">
        <f t="shared" si="13"/>
        <v>-0.19801980198019803</v>
      </c>
      <c r="Q90" s="25">
        <f t="shared" si="14"/>
        <v>0.0033003300330033004</v>
      </c>
      <c r="R90" s="26">
        <f t="shared" si="11"/>
        <v>-0.19801980198019803</v>
      </c>
      <c r="S90" s="27">
        <f t="shared" si="15"/>
        <v>0.0033003300330033004</v>
      </c>
    </row>
    <row r="91" spans="1:19" ht="15.75">
      <c r="A91" s="30"/>
      <c r="B91" s="30"/>
      <c r="C91" s="31"/>
      <c r="D91" s="32"/>
      <c r="E91" s="32"/>
      <c r="F91" s="18">
        <f t="shared" si="16"/>
        <v>0</v>
      </c>
      <c r="G91" s="33"/>
      <c r="H91" s="34"/>
      <c r="I91" s="19">
        <f t="shared" si="17"/>
        <v>0</v>
      </c>
      <c r="J91" s="20">
        <f>IF(AND(C91="Y",I91&gt;$C$6),"1.3 &amp; 2",'[1]Instructions'!$C$7*100)</f>
        <v>1.5</v>
      </c>
      <c r="K91" s="21">
        <f t="shared" si="18"/>
        <v>0</v>
      </c>
      <c r="L91" s="19">
        <f>IF(C91="Y",MAX((0.013*$C$4*K91+((0.02*(I91-$C$4)))*K91),('[1]Instructions'!$C$7*I91*K91)),('[1]Instructions'!$C$7*I91*K91))</f>
        <v>0</v>
      </c>
      <c r="M91" s="22">
        <f t="shared" si="12"/>
        <v>0</v>
      </c>
      <c r="O91" s="23">
        <v>303</v>
      </c>
      <c r="P91" s="24">
        <f t="shared" si="13"/>
        <v>-0.19801980198019803</v>
      </c>
      <c r="Q91" s="25">
        <f t="shared" si="14"/>
        <v>0.0033003300330033004</v>
      </c>
      <c r="R91" s="26">
        <f t="shared" si="11"/>
        <v>-0.19801980198019803</v>
      </c>
      <c r="S91" s="27">
        <f t="shared" si="15"/>
        <v>0.0033003300330033004</v>
      </c>
    </row>
    <row r="92" spans="1:19" ht="15.75">
      <c r="A92" s="30"/>
      <c r="B92" s="30"/>
      <c r="C92" s="31"/>
      <c r="D92" s="32"/>
      <c r="E92" s="32"/>
      <c r="F92" s="18">
        <f t="shared" si="16"/>
        <v>0</v>
      </c>
      <c r="G92" s="33"/>
      <c r="H92" s="34"/>
      <c r="I92" s="19">
        <f t="shared" si="17"/>
        <v>0</v>
      </c>
      <c r="J92" s="20">
        <f>IF(AND(C92="Y",I92&gt;$C$6),"1.3 &amp; 2",'[1]Instructions'!$C$7*100)</f>
        <v>1.5</v>
      </c>
      <c r="K92" s="21">
        <f t="shared" si="18"/>
        <v>0</v>
      </c>
      <c r="L92" s="19">
        <f>IF(C92="Y",MAX((0.013*$C$4*K92+((0.02*(I92-$C$4)))*K92),('[1]Instructions'!$C$7*I92*K92)),('[1]Instructions'!$C$7*I92*K92))</f>
        <v>0</v>
      </c>
      <c r="M92" s="22">
        <f t="shared" si="12"/>
        <v>0</v>
      </c>
      <c r="O92" s="23">
        <v>303</v>
      </c>
      <c r="P92" s="24">
        <f t="shared" si="13"/>
        <v>-0.19801980198019803</v>
      </c>
      <c r="Q92" s="25">
        <f t="shared" si="14"/>
        <v>0.0033003300330033004</v>
      </c>
      <c r="R92" s="26">
        <f t="shared" si="11"/>
        <v>-0.19801980198019803</v>
      </c>
      <c r="S92" s="27">
        <f t="shared" si="15"/>
        <v>0.0033003300330033004</v>
      </c>
    </row>
    <row r="93" spans="1:19" ht="15.75">
      <c r="A93" s="30"/>
      <c r="B93" s="30"/>
      <c r="C93" s="31"/>
      <c r="D93" s="32"/>
      <c r="E93" s="32"/>
      <c r="F93" s="18">
        <f t="shared" si="16"/>
        <v>0</v>
      </c>
      <c r="G93" s="33"/>
      <c r="H93" s="34"/>
      <c r="I93" s="19">
        <f t="shared" si="17"/>
        <v>0</v>
      </c>
      <c r="J93" s="20">
        <f>IF(AND(C93="Y",I93&gt;$C$6),"1.3 &amp; 2",'[1]Instructions'!$C$7*100)</f>
        <v>1.5</v>
      </c>
      <c r="K93" s="21">
        <f t="shared" si="18"/>
        <v>0</v>
      </c>
      <c r="L93" s="19">
        <f>IF(C93="Y",MAX((0.013*$C$4*K93+((0.02*(I93-$C$4)))*K93),('[1]Instructions'!$C$7*I93*K93)),('[1]Instructions'!$C$7*I93*K93))</f>
        <v>0</v>
      </c>
      <c r="M93" s="22">
        <f t="shared" si="12"/>
        <v>0</v>
      </c>
      <c r="O93" s="23">
        <v>303</v>
      </c>
      <c r="P93" s="24">
        <f t="shared" si="13"/>
        <v>-0.19801980198019803</v>
      </c>
      <c r="Q93" s="25">
        <f t="shared" si="14"/>
        <v>0.0033003300330033004</v>
      </c>
      <c r="R93" s="26">
        <f t="shared" si="11"/>
        <v>-0.19801980198019803</v>
      </c>
      <c r="S93" s="27">
        <f t="shared" si="15"/>
        <v>0.0033003300330033004</v>
      </c>
    </row>
    <row r="94" spans="1:19" ht="15.75">
      <c r="A94" s="30"/>
      <c r="B94" s="30"/>
      <c r="C94" s="31"/>
      <c r="D94" s="32"/>
      <c r="E94" s="32"/>
      <c r="F94" s="18">
        <f t="shared" si="16"/>
        <v>0</v>
      </c>
      <c r="G94" s="33"/>
      <c r="H94" s="34"/>
      <c r="I94" s="19">
        <f t="shared" si="17"/>
        <v>0</v>
      </c>
      <c r="J94" s="20">
        <f>IF(AND(C94="Y",I94&gt;$C$6),"1.3 &amp; 2",'[1]Instructions'!$C$7*100)</f>
        <v>1.5</v>
      </c>
      <c r="K94" s="21">
        <f t="shared" si="18"/>
        <v>0</v>
      </c>
      <c r="L94" s="19">
        <f>IF(C94="Y",MAX((0.013*$C$4*K94+((0.02*(I94-$C$4)))*K94),('[1]Instructions'!$C$7*I94*K94)),('[1]Instructions'!$C$7*I94*K94))</f>
        <v>0</v>
      </c>
      <c r="M94" s="22">
        <f t="shared" si="12"/>
        <v>0</v>
      </c>
      <c r="O94" s="23">
        <v>303</v>
      </c>
      <c r="P94" s="24">
        <f t="shared" si="13"/>
        <v>-0.19801980198019803</v>
      </c>
      <c r="Q94" s="25">
        <f t="shared" si="14"/>
        <v>0.0033003300330033004</v>
      </c>
      <c r="R94" s="26">
        <f t="shared" si="11"/>
        <v>-0.19801980198019803</v>
      </c>
      <c r="S94" s="27">
        <f t="shared" si="15"/>
        <v>0.0033003300330033004</v>
      </c>
    </row>
    <row r="95" spans="1:19" ht="15.75">
      <c r="A95" s="30"/>
      <c r="B95" s="30"/>
      <c r="C95" s="31"/>
      <c r="D95" s="32"/>
      <c r="E95" s="32"/>
      <c r="F95" s="18">
        <f t="shared" si="16"/>
        <v>0</v>
      </c>
      <c r="G95" s="33"/>
      <c r="H95" s="34"/>
      <c r="I95" s="19">
        <f t="shared" si="17"/>
        <v>0</v>
      </c>
      <c r="J95" s="20">
        <f>IF(AND(C95="Y",I95&gt;$C$6),"1.3 &amp; 2",'[1]Instructions'!$C$7*100)</f>
        <v>1.5</v>
      </c>
      <c r="K95" s="21">
        <f t="shared" si="18"/>
        <v>0</v>
      </c>
      <c r="L95" s="19">
        <f>IF(C95="Y",MAX((0.013*$C$4*K95+((0.02*(I95-$C$4)))*K95),('[1]Instructions'!$C$7*I95*K95)),('[1]Instructions'!$C$7*I95*K95))</f>
        <v>0</v>
      </c>
      <c r="M95" s="22">
        <f t="shared" si="12"/>
        <v>0</v>
      </c>
      <c r="O95" s="23">
        <v>303</v>
      </c>
      <c r="P95" s="24">
        <f t="shared" si="13"/>
        <v>-0.19801980198019803</v>
      </c>
      <c r="Q95" s="25">
        <f t="shared" si="14"/>
        <v>0.0033003300330033004</v>
      </c>
      <c r="R95" s="26">
        <f t="shared" si="11"/>
        <v>-0.19801980198019803</v>
      </c>
      <c r="S95" s="27">
        <f t="shared" si="15"/>
        <v>0.0033003300330033004</v>
      </c>
    </row>
    <row r="96" spans="1:19" ht="15.75">
      <c r="A96" s="30"/>
      <c r="B96" s="30"/>
      <c r="C96" s="31"/>
      <c r="D96" s="32"/>
      <c r="E96" s="32"/>
      <c r="F96" s="18">
        <f t="shared" si="16"/>
        <v>0</v>
      </c>
      <c r="G96" s="33"/>
      <c r="H96" s="34"/>
      <c r="I96" s="19">
        <f t="shared" si="17"/>
        <v>0</v>
      </c>
      <c r="J96" s="20">
        <f>IF(AND(C96="Y",I96&gt;$C$6),"1.3 &amp; 2",'[1]Instructions'!$C$7*100)</f>
        <v>1.5</v>
      </c>
      <c r="K96" s="21">
        <f t="shared" si="18"/>
        <v>0</v>
      </c>
      <c r="L96" s="19">
        <f>IF(C96="Y",MAX((0.013*$C$4*K96+((0.02*(I96-$C$4)))*K96),('[1]Instructions'!$C$7*I96*K96)),('[1]Instructions'!$C$7*I96*K96))</f>
        <v>0</v>
      </c>
      <c r="M96" s="22">
        <f t="shared" si="12"/>
        <v>0</v>
      </c>
      <c r="O96" s="23">
        <v>303</v>
      </c>
      <c r="P96" s="24">
        <f t="shared" si="13"/>
        <v>-0.19801980198019803</v>
      </c>
      <c r="Q96" s="25">
        <f t="shared" si="14"/>
        <v>0.0033003300330033004</v>
      </c>
      <c r="R96" s="26">
        <f t="shared" si="11"/>
        <v>-0.19801980198019803</v>
      </c>
      <c r="S96" s="27">
        <f t="shared" si="15"/>
        <v>0.0033003300330033004</v>
      </c>
    </row>
    <row r="97" spans="1:19" ht="15.75">
      <c r="A97" s="30"/>
      <c r="B97" s="30"/>
      <c r="C97" s="31"/>
      <c r="D97" s="32"/>
      <c r="E97" s="32"/>
      <c r="F97" s="18">
        <f t="shared" si="16"/>
        <v>0</v>
      </c>
      <c r="G97" s="33"/>
      <c r="H97" s="34"/>
      <c r="I97" s="19">
        <f t="shared" si="17"/>
        <v>0</v>
      </c>
      <c r="J97" s="20">
        <f>IF(AND(C97="Y",I97&gt;$C$6),"1.3 &amp; 2",'[1]Instructions'!$C$7*100)</f>
        <v>1.5</v>
      </c>
      <c r="K97" s="21">
        <f t="shared" si="18"/>
        <v>0</v>
      </c>
      <c r="L97" s="19">
        <f>IF(C97="Y",MAX((0.013*$C$4*K97+((0.02*(I97-$C$4)))*K97),('[1]Instructions'!$C$7*I97*K97)),('[1]Instructions'!$C$7*I97*K97))</f>
        <v>0</v>
      </c>
      <c r="M97" s="22">
        <f t="shared" si="12"/>
        <v>0</v>
      </c>
      <c r="O97" s="23">
        <v>303</v>
      </c>
      <c r="P97" s="24">
        <f t="shared" si="13"/>
        <v>-0.19801980198019803</v>
      </c>
      <c r="Q97" s="25">
        <f t="shared" si="14"/>
        <v>0.0033003300330033004</v>
      </c>
      <c r="R97" s="26">
        <f t="shared" si="11"/>
        <v>-0.19801980198019803</v>
      </c>
      <c r="S97" s="27">
        <f t="shared" si="15"/>
        <v>0.0033003300330033004</v>
      </c>
    </row>
    <row r="98" spans="1:19" ht="15.75">
      <c r="A98" s="30"/>
      <c r="B98" s="30"/>
      <c r="C98" s="31"/>
      <c r="D98" s="32"/>
      <c r="E98" s="32"/>
      <c r="F98" s="18">
        <f t="shared" si="16"/>
        <v>0</v>
      </c>
      <c r="G98" s="33"/>
      <c r="H98" s="34"/>
      <c r="I98" s="19">
        <f t="shared" si="17"/>
        <v>0</v>
      </c>
      <c r="J98" s="20">
        <f>IF(AND(C98="Y",I98&gt;$C$6),"1.3 &amp; 2",'[1]Instructions'!$C$7*100)</f>
        <v>1.5</v>
      </c>
      <c r="K98" s="21">
        <f t="shared" si="18"/>
        <v>0</v>
      </c>
      <c r="L98" s="19">
        <f>IF(C98="Y",MAX((0.013*$C$4*K98+((0.02*(I98-$C$4)))*K98),('[1]Instructions'!$C$7*I98*K98)),('[1]Instructions'!$C$7*I98*K98))</f>
        <v>0</v>
      </c>
      <c r="M98" s="22">
        <f t="shared" si="12"/>
        <v>0</v>
      </c>
      <c r="O98" s="23">
        <v>303</v>
      </c>
      <c r="P98" s="24">
        <f t="shared" si="13"/>
        <v>-0.19801980198019803</v>
      </c>
      <c r="Q98" s="25">
        <f t="shared" si="14"/>
        <v>0.0033003300330033004</v>
      </c>
      <c r="R98" s="26">
        <f t="shared" si="11"/>
        <v>-0.19801980198019803</v>
      </c>
      <c r="S98" s="27">
        <f t="shared" si="15"/>
        <v>0.0033003300330033004</v>
      </c>
    </row>
    <row r="99" spans="1:19" ht="15.75">
      <c r="A99" s="30"/>
      <c r="B99" s="30"/>
      <c r="C99" s="31"/>
      <c r="D99" s="32"/>
      <c r="E99" s="32"/>
      <c r="F99" s="18">
        <f t="shared" si="16"/>
        <v>0</v>
      </c>
      <c r="G99" s="33"/>
      <c r="H99" s="34"/>
      <c r="I99" s="19">
        <f t="shared" si="17"/>
        <v>0</v>
      </c>
      <c r="J99" s="20">
        <f>IF(AND(C99="Y",I99&gt;$C$6),"1.3 &amp; 2",'[1]Instructions'!$C$7*100)</f>
        <v>1.5</v>
      </c>
      <c r="K99" s="21">
        <f t="shared" si="18"/>
        <v>0</v>
      </c>
      <c r="L99" s="19">
        <f>IF(C99="Y",MAX((0.013*$C$4*K99+((0.02*(I99-$C$4)))*K99),('[1]Instructions'!$C$7*I99*K99)),('[1]Instructions'!$C$7*I99*K99))</f>
        <v>0</v>
      </c>
      <c r="M99" s="22">
        <f t="shared" si="12"/>
        <v>0</v>
      </c>
      <c r="O99" s="23">
        <v>303</v>
      </c>
      <c r="P99" s="24">
        <f t="shared" si="13"/>
        <v>-0.19801980198019803</v>
      </c>
      <c r="Q99" s="25">
        <f t="shared" si="14"/>
        <v>0.0033003300330033004</v>
      </c>
      <c r="R99" s="26">
        <f t="shared" si="11"/>
        <v>-0.19801980198019803</v>
      </c>
      <c r="S99" s="27">
        <f t="shared" si="15"/>
        <v>0.0033003300330033004</v>
      </c>
    </row>
    <row r="100" spans="1:19" ht="15.75">
      <c r="A100" s="30"/>
      <c r="B100" s="30"/>
      <c r="C100" s="31"/>
      <c r="D100" s="32"/>
      <c r="E100" s="32"/>
      <c r="F100" s="18">
        <f t="shared" si="16"/>
        <v>0</v>
      </c>
      <c r="G100" s="33"/>
      <c r="H100" s="34"/>
      <c r="I100" s="19">
        <f t="shared" si="17"/>
        <v>0</v>
      </c>
      <c r="J100" s="20">
        <f>IF(AND(C100="Y",I100&gt;$C$6),"1.3 &amp; 2",'[1]Instructions'!$C$7*100)</f>
        <v>1.5</v>
      </c>
      <c r="K100" s="21">
        <f t="shared" si="18"/>
        <v>0</v>
      </c>
      <c r="L100" s="19">
        <f>IF(C100="Y",MAX((0.013*$C$4*K100+((0.02*(I100-$C$4)))*K100),('[1]Instructions'!$C$7*I100*K100)),('[1]Instructions'!$C$7*I100*K100))</f>
        <v>0</v>
      </c>
      <c r="M100" s="22">
        <f t="shared" si="12"/>
        <v>0</v>
      </c>
      <c r="O100" s="23">
        <v>303</v>
      </c>
      <c r="P100" s="24">
        <f t="shared" si="13"/>
        <v>-0.19801980198019803</v>
      </c>
      <c r="Q100" s="25">
        <f t="shared" si="14"/>
        <v>0.0033003300330033004</v>
      </c>
      <c r="R100" s="26">
        <f t="shared" si="11"/>
        <v>-0.19801980198019803</v>
      </c>
      <c r="S100" s="27">
        <f t="shared" si="15"/>
        <v>0.0033003300330033004</v>
      </c>
    </row>
    <row r="101" spans="1:19" ht="15.75">
      <c r="A101" s="30"/>
      <c r="B101" s="30"/>
      <c r="C101" s="31"/>
      <c r="D101" s="32"/>
      <c r="E101" s="32"/>
      <c r="F101" s="18">
        <f t="shared" si="16"/>
        <v>0</v>
      </c>
      <c r="G101" s="33"/>
      <c r="H101" s="34"/>
      <c r="I101" s="19">
        <f t="shared" si="17"/>
        <v>0</v>
      </c>
      <c r="J101" s="20">
        <f>IF(AND(C101="Y",I101&gt;$C$6),"1.3 &amp; 2",'[1]Instructions'!$C$7*100)</f>
        <v>1.5</v>
      </c>
      <c r="K101" s="21">
        <f t="shared" si="18"/>
        <v>0</v>
      </c>
      <c r="L101" s="19">
        <f>IF(C101="Y",MAX((0.013*$C$4*K101+((0.02*(I101-$C$4)))*K101),('[1]Instructions'!$C$7*I101*K101)),('[1]Instructions'!$C$7*I101*K101))</f>
        <v>0</v>
      </c>
      <c r="M101" s="22">
        <f t="shared" si="12"/>
        <v>0</v>
      </c>
      <c r="O101" s="23">
        <v>303</v>
      </c>
      <c r="P101" s="24">
        <f t="shared" si="13"/>
        <v>-0.19801980198019803</v>
      </c>
      <c r="Q101" s="25">
        <f t="shared" si="14"/>
        <v>0.0033003300330033004</v>
      </c>
      <c r="R101" s="26">
        <f t="shared" si="11"/>
        <v>-0.19801980198019803</v>
      </c>
      <c r="S101" s="27">
        <f t="shared" si="15"/>
        <v>0.0033003300330033004</v>
      </c>
    </row>
    <row r="102" spans="1:19" ht="15.75">
      <c r="A102" s="30"/>
      <c r="B102" s="30"/>
      <c r="C102" s="31"/>
      <c r="D102" s="32"/>
      <c r="E102" s="32"/>
      <c r="F102" s="18">
        <f t="shared" si="16"/>
        <v>0</v>
      </c>
      <c r="G102" s="33"/>
      <c r="H102" s="34"/>
      <c r="I102" s="19">
        <f t="shared" si="17"/>
        <v>0</v>
      </c>
      <c r="J102" s="20">
        <f>IF(AND(C102="Y",I102&gt;$C$6),"1.3 &amp; 2",'[1]Instructions'!$C$7*100)</f>
        <v>1.5</v>
      </c>
      <c r="K102" s="21">
        <f t="shared" si="18"/>
        <v>0</v>
      </c>
      <c r="L102" s="19">
        <f>IF(C102="Y",MAX((0.013*$C$4*K102+((0.02*(I102-$C$4)))*K102),('[1]Instructions'!$C$7*I102*K102)),('[1]Instructions'!$C$7*I102*K102))</f>
        <v>0</v>
      </c>
      <c r="M102" s="22">
        <f t="shared" si="12"/>
        <v>0</v>
      </c>
      <c r="O102" s="23">
        <v>303</v>
      </c>
      <c r="P102" s="24">
        <f t="shared" si="13"/>
        <v>-0.19801980198019803</v>
      </c>
      <c r="Q102" s="25">
        <f t="shared" si="14"/>
        <v>0.0033003300330033004</v>
      </c>
      <c r="R102" s="26">
        <f t="shared" si="11"/>
        <v>-0.19801980198019803</v>
      </c>
      <c r="S102" s="27">
        <f t="shared" si="15"/>
        <v>0.0033003300330033004</v>
      </c>
    </row>
    <row r="103" spans="1:19" ht="15.75">
      <c r="A103" s="30"/>
      <c r="B103" s="30"/>
      <c r="C103" s="31"/>
      <c r="D103" s="32"/>
      <c r="E103" s="32"/>
      <c r="F103" s="18">
        <f t="shared" si="16"/>
        <v>0</v>
      </c>
      <c r="G103" s="33"/>
      <c r="H103" s="34"/>
      <c r="I103" s="19">
        <f t="shared" si="17"/>
        <v>0</v>
      </c>
      <c r="J103" s="20">
        <f>IF(AND(C103="Y",I103&gt;$C$6),"1.3 &amp; 2",'[1]Instructions'!$C$7*100)</f>
        <v>1.5</v>
      </c>
      <c r="K103" s="21">
        <f t="shared" si="18"/>
        <v>0</v>
      </c>
      <c r="L103" s="19">
        <f>IF(C103="Y",MAX((0.013*$C$4*K103+((0.02*(I103-$C$4)))*K103),('[1]Instructions'!$C$7*I103*K103)),('[1]Instructions'!$C$7*I103*K103))</f>
        <v>0</v>
      </c>
      <c r="M103" s="22">
        <f t="shared" si="12"/>
        <v>0</v>
      </c>
      <c r="O103" s="23">
        <v>303</v>
      </c>
      <c r="P103" s="24">
        <f t="shared" si="13"/>
        <v>-0.19801980198019803</v>
      </c>
      <c r="Q103" s="25">
        <f t="shared" si="14"/>
        <v>0.0033003300330033004</v>
      </c>
      <c r="R103" s="26">
        <f t="shared" si="11"/>
        <v>-0.19801980198019803</v>
      </c>
      <c r="S103" s="27">
        <f t="shared" si="15"/>
        <v>0.0033003300330033004</v>
      </c>
    </row>
    <row r="104" spans="1:19" ht="15.75">
      <c r="A104" s="30"/>
      <c r="B104" s="30"/>
      <c r="C104" s="31"/>
      <c r="D104" s="32"/>
      <c r="E104" s="32"/>
      <c r="F104" s="18">
        <f t="shared" si="16"/>
        <v>0</v>
      </c>
      <c r="G104" s="33"/>
      <c r="H104" s="34"/>
      <c r="I104" s="19">
        <f t="shared" si="17"/>
        <v>0</v>
      </c>
      <c r="J104" s="20">
        <f>IF(AND(C104="Y",I104&gt;$C$6),"1.3 &amp; 2",'[1]Instructions'!$C$7*100)</f>
        <v>1.5</v>
      </c>
      <c r="K104" s="21">
        <f t="shared" si="18"/>
        <v>0</v>
      </c>
      <c r="L104" s="19">
        <f>IF(C104="Y",MAX((0.013*$C$4*K104+((0.02*(I104-$C$4)))*K104),('[1]Instructions'!$C$7*I104*K104)),('[1]Instructions'!$C$7*I104*K104))</f>
        <v>0</v>
      </c>
      <c r="M104" s="22">
        <f t="shared" si="12"/>
        <v>0</v>
      </c>
      <c r="O104" s="23">
        <v>303</v>
      </c>
      <c r="P104" s="24">
        <f t="shared" si="13"/>
        <v>-0.19801980198019803</v>
      </c>
      <c r="Q104" s="25">
        <f t="shared" si="14"/>
        <v>0.0033003300330033004</v>
      </c>
      <c r="R104" s="26">
        <f t="shared" si="11"/>
        <v>-0.19801980198019803</v>
      </c>
      <c r="S104" s="27">
        <f t="shared" si="15"/>
        <v>0.0033003300330033004</v>
      </c>
    </row>
    <row r="105" spans="1:19" ht="15.75">
      <c r="A105" s="30"/>
      <c r="B105" s="30"/>
      <c r="C105" s="31"/>
      <c r="D105" s="32"/>
      <c r="E105" s="32"/>
      <c r="F105" s="18">
        <f t="shared" si="16"/>
        <v>0</v>
      </c>
      <c r="G105" s="33"/>
      <c r="H105" s="34"/>
      <c r="I105" s="19">
        <f t="shared" si="17"/>
        <v>0</v>
      </c>
      <c r="J105" s="20">
        <f>IF(AND(C105="Y",I105&gt;$C$6),"1.3 &amp; 2",'[1]Instructions'!$C$7*100)</f>
        <v>1.5</v>
      </c>
      <c r="K105" s="21">
        <f t="shared" si="18"/>
        <v>0</v>
      </c>
      <c r="L105" s="19">
        <f>IF(C105="Y",MAX((0.013*$C$4*K105+((0.02*(I105-$C$4)))*K105),('[1]Instructions'!$C$7*I105*K105)),('[1]Instructions'!$C$7*I105*K105))</f>
        <v>0</v>
      </c>
      <c r="M105" s="22">
        <f t="shared" si="12"/>
        <v>0</v>
      </c>
      <c r="O105" s="23">
        <v>303</v>
      </c>
      <c r="P105" s="24">
        <f t="shared" si="13"/>
        <v>-0.19801980198019803</v>
      </c>
      <c r="Q105" s="25">
        <f t="shared" si="14"/>
        <v>0.0033003300330033004</v>
      </c>
      <c r="R105" s="26">
        <f t="shared" si="11"/>
        <v>-0.19801980198019803</v>
      </c>
      <c r="S105" s="27">
        <f t="shared" si="15"/>
        <v>0.0033003300330033004</v>
      </c>
    </row>
    <row r="106" spans="1:19" ht="15.75">
      <c r="A106" s="30"/>
      <c r="B106" s="30"/>
      <c r="C106" s="31"/>
      <c r="D106" s="32"/>
      <c r="E106" s="32"/>
      <c r="F106" s="18">
        <f t="shared" si="16"/>
        <v>0</v>
      </c>
      <c r="G106" s="33"/>
      <c r="H106" s="34"/>
      <c r="I106" s="19">
        <f t="shared" si="17"/>
        <v>0</v>
      </c>
      <c r="J106" s="20">
        <f>IF(AND(C106="Y",I106&gt;$C$6),"1.3 &amp; 2",'[1]Instructions'!$C$7*100)</f>
        <v>1.5</v>
      </c>
      <c r="K106" s="21">
        <f t="shared" si="18"/>
        <v>0</v>
      </c>
      <c r="L106" s="19">
        <f>IF(C106="Y",MAX((0.013*$C$4*K106+((0.02*(I106-$C$4)))*K106),('[1]Instructions'!$C$7*I106*K106)),('[1]Instructions'!$C$7*I106*K106))</f>
        <v>0</v>
      </c>
      <c r="M106" s="22">
        <f t="shared" si="12"/>
        <v>0</v>
      </c>
      <c r="O106" s="23">
        <v>303</v>
      </c>
      <c r="P106" s="24">
        <f t="shared" si="13"/>
        <v>-0.19801980198019803</v>
      </c>
      <c r="Q106" s="25">
        <f t="shared" si="14"/>
        <v>0.0033003300330033004</v>
      </c>
      <c r="R106" s="26">
        <f t="shared" si="11"/>
        <v>-0.19801980198019803</v>
      </c>
      <c r="S106" s="27">
        <f t="shared" si="15"/>
        <v>0.0033003300330033004</v>
      </c>
    </row>
    <row r="107" spans="1:19" ht="15.75">
      <c r="A107" s="30"/>
      <c r="B107" s="30"/>
      <c r="C107" s="31"/>
      <c r="D107" s="32"/>
      <c r="E107" s="32"/>
      <c r="F107" s="18">
        <f t="shared" si="16"/>
        <v>0</v>
      </c>
      <c r="G107" s="33"/>
      <c r="H107" s="34"/>
      <c r="I107" s="19">
        <f t="shared" si="17"/>
        <v>0</v>
      </c>
      <c r="J107" s="20">
        <f>IF(AND(C107="Y",I107&gt;$C$6),"1.3 &amp; 2",'[1]Instructions'!$C$7*100)</f>
        <v>1.5</v>
      </c>
      <c r="K107" s="21">
        <f t="shared" si="18"/>
        <v>0</v>
      </c>
      <c r="L107" s="19">
        <f>IF(C107="Y",MAX((0.013*$C$4*K107+((0.02*(I107-$C$4)))*K107),('[1]Instructions'!$C$7*I107*K107)),('[1]Instructions'!$C$7*I107*K107))</f>
        <v>0</v>
      </c>
      <c r="M107" s="22">
        <f t="shared" si="12"/>
        <v>0</v>
      </c>
      <c r="O107" s="23">
        <v>303</v>
      </c>
      <c r="P107" s="24">
        <f t="shared" si="13"/>
        <v>-0.19801980198019803</v>
      </c>
      <c r="Q107" s="25">
        <f t="shared" si="14"/>
        <v>0.0033003300330033004</v>
      </c>
      <c r="R107" s="26">
        <f t="shared" si="11"/>
        <v>-0.19801980198019803</v>
      </c>
      <c r="S107" s="27">
        <f t="shared" si="15"/>
        <v>0.0033003300330033004</v>
      </c>
    </row>
    <row r="108" spans="1:19" ht="15.75">
      <c r="A108" s="30"/>
      <c r="B108" s="30"/>
      <c r="C108" s="31"/>
      <c r="D108" s="32"/>
      <c r="E108" s="32"/>
      <c r="F108" s="18">
        <f t="shared" si="16"/>
        <v>0</v>
      </c>
      <c r="G108" s="33"/>
      <c r="H108" s="34"/>
      <c r="I108" s="19">
        <f t="shared" si="17"/>
        <v>0</v>
      </c>
      <c r="J108" s="20">
        <f>IF(AND(C108="Y",I108&gt;$C$6),"1.3 &amp; 2",'[1]Instructions'!$C$7*100)</f>
        <v>1.5</v>
      </c>
      <c r="K108" s="21">
        <f t="shared" si="18"/>
        <v>0</v>
      </c>
      <c r="L108" s="19">
        <f>IF(C108="Y",MAX((0.013*$C$4*K108+((0.02*(I108-$C$4)))*K108),('[1]Instructions'!$C$7*I108*K108)),('[1]Instructions'!$C$7*I108*K108))</f>
        <v>0</v>
      </c>
      <c r="M108" s="22">
        <f t="shared" si="12"/>
        <v>0</v>
      </c>
      <c r="O108" s="23">
        <v>303</v>
      </c>
      <c r="P108" s="24">
        <f t="shared" si="13"/>
        <v>-0.19801980198019803</v>
      </c>
      <c r="Q108" s="25">
        <f t="shared" si="14"/>
        <v>0.0033003300330033004</v>
      </c>
      <c r="R108" s="26">
        <f t="shared" si="11"/>
        <v>-0.19801980198019803</v>
      </c>
      <c r="S108" s="27">
        <f t="shared" si="15"/>
        <v>0.0033003300330033004</v>
      </c>
    </row>
    <row r="109" spans="1:19" ht="15.75">
      <c r="A109" s="30"/>
      <c r="B109" s="30"/>
      <c r="C109" s="31"/>
      <c r="D109" s="32"/>
      <c r="E109" s="32"/>
      <c r="F109" s="18">
        <f t="shared" si="16"/>
        <v>0</v>
      </c>
      <c r="G109" s="33"/>
      <c r="H109" s="34"/>
      <c r="I109" s="19">
        <f t="shared" si="17"/>
        <v>0</v>
      </c>
      <c r="J109" s="20">
        <f>IF(AND(C109="Y",I109&gt;$C$6),"1.3 &amp; 2",'[1]Instructions'!$C$7*100)</f>
        <v>1.5</v>
      </c>
      <c r="K109" s="21">
        <f t="shared" si="18"/>
        <v>0</v>
      </c>
      <c r="L109" s="19">
        <f>IF(C109="Y",MAX((0.013*$C$4*K109+((0.02*(I109-$C$4)))*K109),('[1]Instructions'!$C$7*I109*K109)),('[1]Instructions'!$C$7*I109*K109))</f>
        <v>0</v>
      </c>
      <c r="M109" s="22">
        <f t="shared" si="12"/>
        <v>0</v>
      </c>
      <c r="O109" s="23">
        <v>303</v>
      </c>
      <c r="P109" s="24">
        <f t="shared" si="13"/>
        <v>-0.19801980198019803</v>
      </c>
      <c r="Q109" s="25">
        <f t="shared" si="14"/>
        <v>0.0033003300330033004</v>
      </c>
      <c r="R109" s="26">
        <f t="shared" si="11"/>
        <v>-0.19801980198019803</v>
      </c>
      <c r="S109" s="27">
        <f t="shared" si="15"/>
        <v>0.0033003300330033004</v>
      </c>
    </row>
    <row r="110" spans="1:19" ht="15.75">
      <c r="A110" s="30"/>
      <c r="B110" s="30"/>
      <c r="C110" s="31"/>
      <c r="D110" s="32"/>
      <c r="E110" s="32"/>
      <c r="F110" s="18">
        <f t="shared" si="16"/>
        <v>0</v>
      </c>
      <c r="G110" s="33"/>
      <c r="H110" s="34"/>
      <c r="I110" s="19">
        <f t="shared" si="17"/>
        <v>0</v>
      </c>
      <c r="J110" s="20">
        <f>IF(AND(C110="Y",I110&gt;$C$6),"1.3 &amp; 2",'[1]Instructions'!$C$7*100)</f>
        <v>1.5</v>
      </c>
      <c r="K110" s="21">
        <f t="shared" si="18"/>
        <v>0</v>
      </c>
      <c r="L110" s="19">
        <f>IF(C110="Y",MAX((0.013*$C$4*K110+((0.02*(I110-$C$4)))*K110),('[1]Instructions'!$C$7*I110*K110)),('[1]Instructions'!$C$7*I110*K110))</f>
        <v>0</v>
      </c>
      <c r="M110" s="22">
        <f t="shared" si="12"/>
        <v>0</v>
      </c>
      <c r="O110" s="23">
        <v>303</v>
      </c>
      <c r="P110" s="24">
        <f t="shared" si="13"/>
        <v>-0.19801980198019803</v>
      </c>
      <c r="Q110" s="25">
        <f t="shared" si="14"/>
        <v>0.0033003300330033004</v>
      </c>
      <c r="R110" s="26">
        <f t="shared" si="11"/>
        <v>-0.19801980198019803</v>
      </c>
      <c r="S110" s="27">
        <f t="shared" si="15"/>
        <v>0.0033003300330033004</v>
      </c>
    </row>
    <row r="111" spans="1:19" ht="15.75">
      <c r="A111" s="30"/>
      <c r="B111" s="30"/>
      <c r="C111" s="31"/>
      <c r="D111" s="32"/>
      <c r="E111" s="32"/>
      <c r="F111" s="18">
        <f t="shared" si="16"/>
        <v>0</v>
      </c>
      <c r="G111" s="33"/>
      <c r="H111" s="34"/>
      <c r="I111" s="19">
        <f t="shared" si="17"/>
        <v>0</v>
      </c>
      <c r="J111" s="20">
        <f>IF(AND(C111="Y",I111&gt;$C$6),"1.3 &amp; 2",'[1]Instructions'!$C$7*100)</f>
        <v>1.5</v>
      </c>
      <c r="K111" s="21">
        <f t="shared" si="18"/>
        <v>0</v>
      </c>
      <c r="L111" s="19">
        <f>IF(C111="Y",MAX((0.013*$C$4*K111+((0.02*(I111-$C$4)))*K111),('[1]Instructions'!$C$7*I111*K111)),('[1]Instructions'!$C$7*I111*K111))</f>
        <v>0</v>
      </c>
      <c r="M111" s="22">
        <f t="shared" si="12"/>
        <v>0</v>
      </c>
      <c r="O111" s="23">
        <v>303</v>
      </c>
      <c r="P111" s="24">
        <f t="shared" si="13"/>
        <v>-0.19801980198019803</v>
      </c>
      <c r="Q111" s="25">
        <f t="shared" si="14"/>
        <v>0.0033003300330033004</v>
      </c>
      <c r="R111" s="26">
        <f t="shared" si="11"/>
        <v>-0.19801980198019803</v>
      </c>
      <c r="S111" s="27">
        <f t="shared" si="15"/>
        <v>0.0033003300330033004</v>
      </c>
    </row>
    <row r="112" spans="1:19" ht="15.75">
      <c r="A112" s="30"/>
      <c r="B112" s="30"/>
      <c r="C112" s="31"/>
      <c r="D112" s="32"/>
      <c r="E112" s="32"/>
      <c r="F112" s="18">
        <f t="shared" si="16"/>
        <v>0</v>
      </c>
      <c r="G112" s="33"/>
      <c r="H112" s="34"/>
      <c r="I112" s="19">
        <f t="shared" si="17"/>
        <v>0</v>
      </c>
      <c r="J112" s="20">
        <f>IF(AND(C112="Y",I112&gt;$C$6),"1.3 &amp; 2",'[1]Instructions'!$C$7*100)</f>
        <v>1.5</v>
      </c>
      <c r="K112" s="21">
        <f t="shared" si="18"/>
        <v>0</v>
      </c>
      <c r="L112" s="19">
        <f>IF(C112="Y",MAX((0.013*$C$4*K112+((0.02*(I112-$C$4)))*K112),('[1]Instructions'!$C$7*I112*K112)),('[1]Instructions'!$C$7*I112*K112))</f>
        <v>0</v>
      </c>
      <c r="M112" s="22">
        <f t="shared" si="12"/>
        <v>0</v>
      </c>
      <c r="O112" s="23">
        <v>303</v>
      </c>
      <c r="P112" s="24">
        <f t="shared" si="13"/>
        <v>-0.19801980198019803</v>
      </c>
      <c r="Q112" s="25">
        <f t="shared" si="14"/>
        <v>0.0033003300330033004</v>
      </c>
      <c r="R112" s="26">
        <f t="shared" si="11"/>
        <v>-0.19801980198019803</v>
      </c>
      <c r="S112" s="27">
        <f t="shared" si="15"/>
        <v>0.0033003300330033004</v>
      </c>
    </row>
    <row r="113" spans="1:19" ht="15.75">
      <c r="A113" s="30"/>
      <c r="B113" s="30"/>
      <c r="C113" s="31"/>
      <c r="D113" s="32"/>
      <c r="E113" s="32"/>
      <c r="F113" s="18">
        <f t="shared" si="16"/>
        <v>0</v>
      </c>
      <c r="G113" s="33"/>
      <c r="H113" s="34"/>
      <c r="I113" s="19">
        <f t="shared" si="17"/>
        <v>0</v>
      </c>
      <c r="J113" s="20">
        <f>IF(AND(C113="Y",I113&gt;$C$6),"1.3 &amp; 2",'[1]Instructions'!$C$7*100)</f>
        <v>1.5</v>
      </c>
      <c r="K113" s="21">
        <f t="shared" si="18"/>
        <v>0</v>
      </c>
      <c r="L113" s="19">
        <f>IF(C113="Y",MAX((0.013*$C$4*K113+((0.02*(I113-$C$4)))*K113),('[1]Instructions'!$C$7*I113*K113)),('[1]Instructions'!$C$7*I113*K113))</f>
        <v>0</v>
      </c>
      <c r="M113" s="22">
        <f t="shared" si="12"/>
        <v>0</v>
      </c>
      <c r="O113" s="23">
        <v>303</v>
      </c>
      <c r="P113" s="24">
        <f t="shared" si="13"/>
        <v>-0.19801980198019803</v>
      </c>
      <c r="Q113" s="25">
        <f t="shared" si="14"/>
        <v>0.0033003300330033004</v>
      </c>
      <c r="R113" s="26">
        <f t="shared" si="11"/>
        <v>-0.19801980198019803</v>
      </c>
      <c r="S113" s="27">
        <f t="shared" si="15"/>
        <v>0.0033003300330033004</v>
      </c>
    </row>
    <row r="114" spans="1:19" ht="15.75">
      <c r="A114" s="30"/>
      <c r="B114" s="30"/>
      <c r="C114" s="31"/>
      <c r="D114" s="32"/>
      <c r="E114" s="32"/>
      <c r="F114" s="18">
        <f t="shared" si="16"/>
        <v>0</v>
      </c>
      <c r="G114" s="33"/>
      <c r="H114" s="34"/>
      <c r="I114" s="19">
        <f t="shared" si="17"/>
        <v>0</v>
      </c>
      <c r="J114" s="20">
        <f>IF(AND(C114="Y",I114&gt;$C$6),"1.3 &amp; 2",'[1]Instructions'!$C$7*100)</f>
        <v>1.5</v>
      </c>
      <c r="K114" s="21">
        <f t="shared" si="18"/>
        <v>0</v>
      </c>
      <c r="L114" s="19">
        <f>IF(C114="Y",MAX((0.013*$C$4*K114+((0.02*(I114-$C$4)))*K114),('[1]Instructions'!$C$7*I114*K114)),('[1]Instructions'!$C$7*I114*K114))</f>
        <v>0</v>
      </c>
      <c r="M114" s="22">
        <f t="shared" si="12"/>
        <v>0</v>
      </c>
      <c r="O114" s="23">
        <v>303</v>
      </c>
      <c r="P114" s="24">
        <f t="shared" si="13"/>
        <v>-0.19801980198019803</v>
      </c>
      <c r="Q114" s="25">
        <f t="shared" si="14"/>
        <v>0.0033003300330033004</v>
      </c>
      <c r="R114" s="26">
        <f t="shared" si="11"/>
        <v>-0.19801980198019803</v>
      </c>
      <c r="S114" s="27">
        <f t="shared" si="15"/>
        <v>0.0033003300330033004</v>
      </c>
    </row>
    <row r="115" spans="1:19" ht="15.75">
      <c r="A115" s="30"/>
      <c r="B115" s="30"/>
      <c r="C115" s="31"/>
      <c r="D115" s="32"/>
      <c r="E115" s="32"/>
      <c r="F115" s="18">
        <f t="shared" si="16"/>
        <v>0</v>
      </c>
      <c r="G115" s="33"/>
      <c r="H115" s="34"/>
      <c r="I115" s="19">
        <f t="shared" si="17"/>
        <v>0</v>
      </c>
      <c r="J115" s="20">
        <f>IF(AND(C115="Y",I115&gt;$C$6),"1.3 &amp; 2",'[1]Instructions'!$C$7*100)</f>
        <v>1.5</v>
      </c>
      <c r="K115" s="21">
        <f t="shared" si="18"/>
        <v>0</v>
      </c>
      <c r="L115" s="19">
        <f>IF(C115="Y",MAX((0.013*$C$4*K115+((0.02*(I115-$C$4)))*K115),('[1]Instructions'!$C$7*I115*K115)),('[1]Instructions'!$C$7*I115*K115))</f>
        <v>0</v>
      </c>
      <c r="M115" s="22">
        <f t="shared" si="12"/>
        <v>0</v>
      </c>
      <c r="O115" s="23">
        <v>303</v>
      </c>
      <c r="P115" s="24">
        <f t="shared" si="13"/>
        <v>-0.19801980198019803</v>
      </c>
      <c r="Q115" s="25">
        <f t="shared" si="14"/>
        <v>0.0033003300330033004</v>
      </c>
      <c r="R115" s="26">
        <f t="shared" si="11"/>
        <v>-0.19801980198019803</v>
      </c>
      <c r="S115" s="27">
        <f t="shared" si="15"/>
        <v>0.0033003300330033004</v>
      </c>
    </row>
    <row r="116" spans="1:19" ht="15.75">
      <c r="A116" s="30"/>
      <c r="B116" s="30"/>
      <c r="C116" s="31"/>
      <c r="D116" s="32"/>
      <c r="E116" s="32"/>
      <c r="F116" s="18">
        <f t="shared" si="16"/>
        <v>0</v>
      </c>
      <c r="G116" s="33"/>
      <c r="H116" s="34"/>
      <c r="I116" s="19">
        <f t="shared" si="17"/>
        <v>0</v>
      </c>
      <c r="J116" s="20">
        <f>IF(AND(C116="Y",I116&gt;$C$6),"1.3 &amp; 2",'[1]Instructions'!$C$7*100)</f>
        <v>1.5</v>
      </c>
      <c r="K116" s="21">
        <f t="shared" si="18"/>
        <v>0</v>
      </c>
      <c r="L116" s="19">
        <f>IF(C116="Y",MAX((0.013*$C$4*K116+((0.02*(I116-$C$4)))*K116),('[1]Instructions'!$C$7*I116*K116)),('[1]Instructions'!$C$7*I116*K116))</f>
        <v>0</v>
      </c>
      <c r="M116" s="22">
        <f t="shared" si="12"/>
        <v>0</v>
      </c>
      <c r="O116" s="23">
        <v>303</v>
      </c>
      <c r="P116" s="24">
        <f t="shared" si="13"/>
        <v>-0.19801980198019803</v>
      </c>
      <c r="Q116" s="25">
        <f t="shared" si="14"/>
        <v>0.0033003300330033004</v>
      </c>
      <c r="R116" s="26">
        <f t="shared" si="11"/>
        <v>-0.19801980198019803</v>
      </c>
      <c r="S116" s="27">
        <f t="shared" si="15"/>
        <v>0.0033003300330033004</v>
      </c>
    </row>
    <row r="117" spans="1:19" ht="15.75">
      <c r="A117" s="30"/>
      <c r="B117" s="30"/>
      <c r="C117" s="31"/>
      <c r="D117" s="32"/>
      <c r="E117" s="32"/>
      <c r="F117" s="18">
        <f t="shared" si="16"/>
        <v>0</v>
      </c>
      <c r="G117" s="33"/>
      <c r="H117" s="34"/>
      <c r="I117" s="19">
        <f t="shared" si="17"/>
        <v>0</v>
      </c>
      <c r="J117" s="20">
        <f>IF(AND(C117="Y",I117&gt;$C$6),"1.3 &amp; 2",'[1]Instructions'!$C$7*100)</f>
        <v>1.5</v>
      </c>
      <c r="K117" s="21">
        <f t="shared" si="18"/>
        <v>0</v>
      </c>
      <c r="L117" s="19">
        <f>IF(C117="Y",MAX((0.013*$C$4*K117+((0.02*(I117-$C$4)))*K117),('[1]Instructions'!$C$7*I117*K117)),('[1]Instructions'!$C$7*I117*K117))</f>
        <v>0</v>
      </c>
      <c r="M117" s="22">
        <f t="shared" si="12"/>
        <v>0</v>
      </c>
      <c r="O117" s="23">
        <v>303</v>
      </c>
      <c r="P117" s="24">
        <f t="shared" si="13"/>
        <v>-0.19801980198019803</v>
      </c>
      <c r="Q117" s="25">
        <f t="shared" si="14"/>
        <v>0.0033003300330033004</v>
      </c>
      <c r="R117" s="26">
        <f t="shared" si="11"/>
        <v>-0.19801980198019803</v>
      </c>
      <c r="S117" s="27">
        <f t="shared" si="15"/>
        <v>0.0033003300330033004</v>
      </c>
    </row>
    <row r="118" spans="1:19" ht="15.75">
      <c r="A118" s="30"/>
      <c r="B118" s="30"/>
      <c r="C118" s="31"/>
      <c r="D118" s="32"/>
      <c r="E118" s="32"/>
      <c r="F118" s="18">
        <f t="shared" si="16"/>
        <v>0</v>
      </c>
      <c r="G118" s="33"/>
      <c r="H118" s="34"/>
      <c r="I118" s="19">
        <f t="shared" si="17"/>
        <v>0</v>
      </c>
      <c r="J118" s="20">
        <f>IF(AND(C118="Y",I118&gt;$C$6),"1.3 &amp; 2",'[1]Instructions'!$C$7*100)</f>
        <v>1.5</v>
      </c>
      <c r="K118" s="21">
        <f t="shared" si="18"/>
        <v>0</v>
      </c>
      <c r="L118" s="19">
        <f>IF(C118="Y",MAX((0.013*$C$4*K118+((0.02*(I118-$C$4)))*K118),('[1]Instructions'!$C$7*I118*K118)),('[1]Instructions'!$C$7*I118*K118))</f>
        <v>0</v>
      </c>
      <c r="M118" s="22">
        <f t="shared" si="12"/>
        <v>0</v>
      </c>
      <c r="O118" s="23">
        <v>303</v>
      </c>
      <c r="P118" s="24">
        <f t="shared" si="13"/>
        <v>-0.19801980198019803</v>
      </c>
      <c r="Q118" s="25">
        <f t="shared" si="14"/>
        <v>0.0033003300330033004</v>
      </c>
      <c r="R118" s="26">
        <f t="shared" si="11"/>
        <v>-0.19801980198019803</v>
      </c>
      <c r="S118" s="27">
        <f t="shared" si="15"/>
        <v>0.0033003300330033004</v>
      </c>
    </row>
    <row r="119" spans="1:19" ht="15.75">
      <c r="A119" s="30"/>
      <c r="B119" s="30"/>
      <c r="C119" s="31"/>
      <c r="D119" s="32"/>
      <c r="E119" s="32"/>
      <c r="F119" s="18">
        <f t="shared" si="16"/>
        <v>0</v>
      </c>
      <c r="G119" s="33"/>
      <c r="H119" s="34"/>
      <c r="I119" s="19">
        <f t="shared" si="17"/>
        <v>0</v>
      </c>
      <c r="J119" s="20">
        <f>IF(AND(C119="Y",I119&gt;$C$6),"1.3 &amp; 2",'[1]Instructions'!$C$7*100)</f>
        <v>1.5</v>
      </c>
      <c r="K119" s="21">
        <f t="shared" si="18"/>
        <v>0</v>
      </c>
      <c r="L119" s="19">
        <f>IF(C119="Y",MAX((0.013*$C$4*K119+((0.02*(I119-$C$4)))*K119),('[1]Instructions'!$C$7*I119*K119)),('[1]Instructions'!$C$7*I119*K119))</f>
        <v>0</v>
      </c>
      <c r="M119" s="22">
        <f t="shared" si="12"/>
        <v>0</v>
      </c>
      <c r="O119" s="23">
        <v>303</v>
      </c>
      <c r="P119" s="24">
        <f t="shared" si="13"/>
        <v>-0.19801980198019803</v>
      </c>
      <c r="Q119" s="25">
        <f t="shared" si="14"/>
        <v>0.0033003300330033004</v>
      </c>
      <c r="R119" s="26">
        <f t="shared" si="11"/>
        <v>-0.19801980198019803</v>
      </c>
      <c r="S119" s="27">
        <f t="shared" si="15"/>
        <v>0.0033003300330033004</v>
      </c>
    </row>
    <row r="120" spans="1:19" ht="15.75">
      <c r="A120" s="30"/>
      <c r="B120" s="30"/>
      <c r="C120" s="31"/>
      <c r="D120" s="32"/>
      <c r="E120" s="32"/>
      <c r="F120" s="18">
        <f t="shared" si="16"/>
        <v>0</v>
      </c>
      <c r="G120" s="33"/>
      <c r="H120" s="34"/>
      <c r="I120" s="19">
        <f t="shared" si="17"/>
        <v>0</v>
      </c>
      <c r="J120" s="20">
        <f>IF(AND(C120="Y",I120&gt;$C$6),"1.3 &amp; 2",'[1]Instructions'!$C$7*100)</f>
        <v>1.5</v>
      </c>
      <c r="K120" s="21">
        <f t="shared" si="18"/>
        <v>0</v>
      </c>
      <c r="L120" s="19">
        <f>IF(C120="Y",MAX((0.013*$C$4*K120+((0.02*(I120-$C$4)))*K120),('[1]Instructions'!$C$7*I120*K120)),('[1]Instructions'!$C$7*I120*K120))</f>
        <v>0</v>
      </c>
      <c r="M120" s="22">
        <f t="shared" si="12"/>
        <v>0</v>
      </c>
      <c r="O120" s="23">
        <v>303</v>
      </c>
      <c r="P120" s="24">
        <f t="shared" si="13"/>
        <v>-0.19801980198019803</v>
      </c>
      <c r="Q120" s="25">
        <f t="shared" si="14"/>
        <v>0.0033003300330033004</v>
      </c>
      <c r="R120" s="26">
        <f t="shared" si="11"/>
        <v>-0.19801980198019803</v>
      </c>
      <c r="S120" s="27">
        <f t="shared" si="15"/>
        <v>0.0033003300330033004</v>
      </c>
    </row>
    <row r="121" spans="1:19" ht="15.75">
      <c r="A121" s="30"/>
      <c r="B121" s="30"/>
      <c r="C121" s="31"/>
      <c r="D121" s="32"/>
      <c r="E121" s="32"/>
      <c r="F121" s="18">
        <f t="shared" si="16"/>
        <v>0</v>
      </c>
      <c r="G121" s="33"/>
      <c r="H121" s="34"/>
      <c r="I121" s="19">
        <f t="shared" si="17"/>
        <v>0</v>
      </c>
      <c r="J121" s="20">
        <f>IF(AND(C121="Y",I121&gt;$C$6),"1.3 &amp; 2",'[1]Instructions'!$C$7*100)</f>
        <v>1.5</v>
      </c>
      <c r="K121" s="21">
        <f t="shared" si="18"/>
        <v>0</v>
      </c>
      <c r="L121" s="19">
        <f>IF(C121="Y",MAX((0.013*$C$4*K121+((0.02*(I121-$C$4)))*K121),('[1]Instructions'!$C$7*I121*K121)),('[1]Instructions'!$C$7*I121*K121))</f>
        <v>0</v>
      </c>
      <c r="M121" s="22">
        <f t="shared" si="12"/>
        <v>0</v>
      </c>
      <c r="O121" s="23">
        <v>303</v>
      </c>
      <c r="P121" s="24">
        <f t="shared" si="13"/>
        <v>-0.19801980198019803</v>
      </c>
      <c r="Q121" s="25">
        <f t="shared" si="14"/>
        <v>0.0033003300330033004</v>
      </c>
      <c r="R121" s="26">
        <f t="shared" si="11"/>
        <v>-0.19801980198019803</v>
      </c>
      <c r="S121" s="27">
        <f t="shared" si="15"/>
        <v>0.0033003300330033004</v>
      </c>
    </row>
    <row r="122" spans="1:19" ht="15.75">
      <c r="A122" s="30"/>
      <c r="B122" s="30"/>
      <c r="C122" s="31"/>
      <c r="D122" s="32"/>
      <c r="E122" s="32"/>
      <c r="F122" s="18">
        <f t="shared" si="16"/>
        <v>0</v>
      </c>
      <c r="G122" s="33"/>
      <c r="H122" s="34"/>
      <c r="I122" s="19">
        <f t="shared" si="17"/>
        <v>0</v>
      </c>
      <c r="J122" s="20">
        <f>IF(AND(C122="Y",I122&gt;$C$6),"1.3 &amp; 2",'[1]Instructions'!$C$7*100)</f>
        <v>1.5</v>
      </c>
      <c r="K122" s="21">
        <f t="shared" si="18"/>
        <v>0</v>
      </c>
      <c r="L122" s="19">
        <f>IF(C122="Y",MAX((0.013*$C$4*K122+((0.02*(I122-$C$4)))*K122),('[1]Instructions'!$C$7*I122*K122)),('[1]Instructions'!$C$7*I122*K122))</f>
        <v>0</v>
      </c>
      <c r="M122" s="22">
        <f t="shared" si="12"/>
        <v>0</v>
      </c>
      <c r="O122" s="23">
        <v>303</v>
      </c>
      <c r="P122" s="24">
        <f t="shared" si="13"/>
        <v>-0.19801980198019803</v>
      </c>
      <c r="Q122" s="25">
        <f t="shared" si="14"/>
        <v>0.0033003300330033004</v>
      </c>
      <c r="R122" s="26">
        <f t="shared" si="11"/>
        <v>-0.19801980198019803</v>
      </c>
      <c r="S122" s="27">
        <f t="shared" si="15"/>
        <v>0.0033003300330033004</v>
      </c>
    </row>
    <row r="123" spans="1:19" ht="15.75">
      <c r="A123" s="30"/>
      <c r="B123" s="30"/>
      <c r="C123" s="31"/>
      <c r="D123" s="32"/>
      <c r="E123" s="32"/>
      <c r="F123" s="18">
        <f t="shared" si="16"/>
        <v>0</v>
      </c>
      <c r="G123" s="33"/>
      <c r="H123" s="34"/>
      <c r="I123" s="19">
        <f t="shared" si="17"/>
        <v>0</v>
      </c>
      <c r="J123" s="20">
        <f>IF(AND(C123="Y",I123&gt;$C$6),"1.3 &amp; 2",'[1]Instructions'!$C$7*100)</f>
        <v>1.5</v>
      </c>
      <c r="K123" s="21">
        <f t="shared" si="18"/>
        <v>0</v>
      </c>
      <c r="L123" s="19">
        <f>IF(C123="Y",MAX((0.013*$C$4*K123+((0.02*(I123-$C$4)))*K123),('[1]Instructions'!$C$7*I123*K123)),('[1]Instructions'!$C$7*I123*K123))</f>
        <v>0</v>
      </c>
      <c r="M123" s="22">
        <f t="shared" si="12"/>
        <v>0</v>
      </c>
      <c r="O123" s="23">
        <v>303</v>
      </c>
      <c r="P123" s="24">
        <f t="shared" si="13"/>
        <v>-0.19801980198019803</v>
      </c>
      <c r="Q123" s="25">
        <f t="shared" si="14"/>
        <v>0.0033003300330033004</v>
      </c>
      <c r="R123" s="26">
        <f t="shared" si="11"/>
        <v>-0.19801980198019803</v>
      </c>
      <c r="S123" s="27">
        <f t="shared" si="15"/>
        <v>0.0033003300330033004</v>
      </c>
    </row>
    <row r="124" spans="1:19" ht="15.75">
      <c r="A124" s="30"/>
      <c r="B124" s="30"/>
      <c r="C124" s="31"/>
      <c r="D124" s="32"/>
      <c r="E124" s="32"/>
      <c r="F124" s="18">
        <f t="shared" si="16"/>
        <v>0</v>
      </c>
      <c r="G124" s="33"/>
      <c r="H124" s="34"/>
      <c r="I124" s="19">
        <f t="shared" si="17"/>
        <v>0</v>
      </c>
      <c r="J124" s="20">
        <f>IF(AND(C124="Y",I124&gt;$C$6),"1.3 &amp; 2",'[1]Instructions'!$C$7*100)</f>
        <v>1.5</v>
      </c>
      <c r="K124" s="21">
        <f t="shared" si="18"/>
        <v>0</v>
      </c>
      <c r="L124" s="19">
        <f>IF(C124="Y",MAX((0.013*$C$4*K124+((0.02*(I124-$C$4)))*K124),('[1]Instructions'!$C$7*I124*K124)),('[1]Instructions'!$C$7*I124*K124))</f>
        <v>0</v>
      </c>
      <c r="M124" s="22">
        <f t="shared" si="12"/>
        <v>0</v>
      </c>
      <c r="O124" s="23">
        <v>303</v>
      </c>
      <c r="P124" s="24">
        <f t="shared" si="13"/>
        <v>-0.19801980198019803</v>
      </c>
      <c r="Q124" s="25">
        <f t="shared" si="14"/>
        <v>0.0033003300330033004</v>
      </c>
      <c r="R124" s="26">
        <f t="shared" si="11"/>
        <v>-0.19801980198019803</v>
      </c>
      <c r="S124" s="27">
        <f t="shared" si="15"/>
        <v>0.0033003300330033004</v>
      </c>
    </row>
    <row r="125" spans="1:19" ht="15.75">
      <c r="A125" s="30"/>
      <c r="B125" s="30"/>
      <c r="C125" s="31"/>
      <c r="D125" s="32"/>
      <c r="E125" s="32"/>
      <c r="F125" s="18">
        <f t="shared" si="16"/>
        <v>0</v>
      </c>
      <c r="G125" s="33"/>
      <c r="H125" s="34"/>
      <c r="I125" s="19">
        <f t="shared" si="17"/>
        <v>0</v>
      </c>
      <c r="J125" s="20">
        <f>IF(AND(C125="Y",I125&gt;$C$6),"1.3 &amp; 2",'[1]Instructions'!$C$7*100)</f>
        <v>1.5</v>
      </c>
      <c r="K125" s="21">
        <f t="shared" si="18"/>
        <v>0</v>
      </c>
      <c r="L125" s="19">
        <f>IF(C125="Y",MAX((0.013*$C$4*K125+((0.02*(I125-$C$4)))*K125),('[1]Instructions'!$C$7*I125*K125)),('[1]Instructions'!$C$7*I125*K125))</f>
        <v>0</v>
      </c>
      <c r="M125" s="22">
        <f t="shared" si="12"/>
        <v>0</v>
      </c>
      <c r="O125" s="23">
        <v>303</v>
      </c>
      <c r="P125" s="24">
        <f t="shared" si="13"/>
        <v>-0.19801980198019803</v>
      </c>
      <c r="Q125" s="25">
        <f t="shared" si="14"/>
        <v>0.0033003300330033004</v>
      </c>
      <c r="R125" s="26">
        <f t="shared" si="11"/>
        <v>-0.19801980198019803</v>
      </c>
      <c r="S125" s="27">
        <f t="shared" si="15"/>
        <v>0.0033003300330033004</v>
      </c>
    </row>
    <row r="126" spans="1:19" ht="15.75">
      <c r="A126" s="30"/>
      <c r="B126" s="30"/>
      <c r="C126" s="31"/>
      <c r="D126" s="32"/>
      <c r="E126" s="32"/>
      <c r="F126" s="18">
        <f t="shared" si="16"/>
        <v>0</v>
      </c>
      <c r="G126" s="33"/>
      <c r="H126" s="34"/>
      <c r="I126" s="19">
        <f t="shared" si="17"/>
        <v>0</v>
      </c>
      <c r="J126" s="20">
        <f>IF(AND(C126="Y",I126&gt;$C$6),"1.3 &amp; 2",'[1]Instructions'!$C$7*100)</f>
        <v>1.5</v>
      </c>
      <c r="K126" s="21">
        <f t="shared" si="18"/>
        <v>0</v>
      </c>
      <c r="L126" s="19">
        <f>IF(C126="Y",MAX((0.013*$C$4*K126+((0.02*(I126-$C$4)))*K126),('[1]Instructions'!$C$7*I126*K126)),('[1]Instructions'!$C$7*I126*K126))</f>
        <v>0</v>
      </c>
      <c r="M126" s="22">
        <f t="shared" si="12"/>
        <v>0</v>
      </c>
      <c r="O126" s="23">
        <v>303</v>
      </c>
      <c r="P126" s="24">
        <f t="shared" si="13"/>
        <v>-0.19801980198019803</v>
      </c>
      <c r="Q126" s="25">
        <f t="shared" si="14"/>
        <v>0.0033003300330033004</v>
      </c>
      <c r="R126" s="26">
        <f t="shared" si="11"/>
        <v>-0.19801980198019803</v>
      </c>
      <c r="S126" s="27">
        <f t="shared" si="15"/>
        <v>0.0033003300330033004</v>
      </c>
    </row>
    <row r="127" spans="1:19" ht="15.75">
      <c r="A127" s="30"/>
      <c r="B127" s="30"/>
      <c r="C127" s="31"/>
      <c r="D127" s="32"/>
      <c r="E127" s="32"/>
      <c r="F127" s="18">
        <f t="shared" si="16"/>
        <v>0</v>
      </c>
      <c r="G127" s="33"/>
      <c r="H127" s="34"/>
      <c r="I127" s="19">
        <f t="shared" si="17"/>
        <v>0</v>
      </c>
      <c r="J127" s="20">
        <f>IF(AND(C127="Y",I127&gt;$C$6),"1.3 &amp; 2",'[1]Instructions'!$C$7*100)</f>
        <v>1.5</v>
      </c>
      <c r="K127" s="21">
        <f t="shared" si="18"/>
        <v>0</v>
      </c>
      <c r="L127" s="19">
        <f>IF(C127="Y",MAX((0.013*$C$4*K127+((0.02*(I127-$C$4)))*K127),('[1]Instructions'!$C$7*I127*K127)),('[1]Instructions'!$C$7*I127*K127))</f>
        <v>0</v>
      </c>
      <c r="M127" s="22">
        <f t="shared" si="12"/>
        <v>0</v>
      </c>
      <c r="O127" s="23">
        <v>303</v>
      </c>
      <c r="P127" s="24">
        <f t="shared" si="13"/>
        <v>-0.19801980198019803</v>
      </c>
      <c r="Q127" s="25">
        <f t="shared" si="14"/>
        <v>0.0033003300330033004</v>
      </c>
      <c r="R127" s="26">
        <f t="shared" si="11"/>
        <v>-0.19801980198019803</v>
      </c>
      <c r="S127" s="27">
        <f t="shared" si="15"/>
        <v>0.0033003300330033004</v>
      </c>
    </row>
    <row r="128" spans="1:19" ht="15.75">
      <c r="A128" s="30"/>
      <c r="B128" s="30"/>
      <c r="C128" s="31"/>
      <c r="D128" s="32"/>
      <c r="E128" s="32"/>
      <c r="F128" s="18">
        <f t="shared" si="16"/>
        <v>0</v>
      </c>
      <c r="G128" s="33"/>
      <c r="H128" s="34"/>
      <c r="I128" s="19">
        <f t="shared" si="17"/>
        <v>0</v>
      </c>
      <c r="J128" s="20">
        <f>IF(AND(C128="Y",I128&gt;$C$6),"1.3 &amp; 2",'[1]Instructions'!$C$7*100)</f>
        <v>1.5</v>
      </c>
      <c r="K128" s="21">
        <f t="shared" si="18"/>
        <v>0</v>
      </c>
      <c r="L128" s="19">
        <f>IF(C128="Y",MAX((0.013*$C$4*K128+((0.02*(I128-$C$4)))*K128),('[1]Instructions'!$C$7*I128*K128)),('[1]Instructions'!$C$7*I128*K128))</f>
        <v>0</v>
      </c>
      <c r="M128" s="22">
        <f t="shared" si="12"/>
        <v>0</v>
      </c>
      <c r="O128" s="23">
        <v>303</v>
      </c>
      <c r="P128" s="24">
        <f t="shared" si="13"/>
        <v>-0.19801980198019803</v>
      </c>
      <c r="Q128" s="25">
        <f t="shared" si="14"/>
        <v>0.0033003300330033004</v>
      </c>
      <c r="R128" s="26">
        <f t="shared" si="11"/>
        <v>-0.19801980198019803</v>
      </c>
      <c r="S128" s="27">
        <f t="shared" si="15"/>
        <v>0.0033003300330033004</v>
      </c>
    </row>
    <row r="129" spans="1:19" ht="15.75">
      <c r="A129" s="30"/>
      <c r="B129" s="30"/>
      <c r="C129" s="31"/>
      <c r="D129" s="32"/>
      <c r="E129" s="32"/>
      <c r="F129" s="18">
        <f t="shared" si="16"/>
        <v>0</v>
      </c>
      <c r="G129" s="33"/>
      <c r="H129" s="34"/>
      <c r="I129" s="19">
        <f t="shared" si="17"/>
        <v>0</v>
      </c>
      <c r="J129" s="20">
        <f>IF(AND(C129="Y",I129&gt;$C$6),"1.3 &amp; 2",'[1]Instructions'!$C$7*100)</f>
        <v>1.5</v>
      </c>
      <c r="K129" s="21">
        <f t="shared" si="18"/>
        <v>0</v>
      </c>
      <c r="L129" s="19">
        <f>IF(C129="Y",MAX((0.013*$C$4*K129+((0.02*(I129-$C$4)))*K129),('[1]Instructions'!$C$7*I129*K129)),('[1]Instructions'!$C$7*I129*K129))</f>
        <v>0</v>
      </c>
      <c r="M129" s="22">
        <f t="shared" si="12"/>
        <v>0</v>
      </c>
      <c r="O129" s="23">
        <v>303</v>
      </c>
      <c r="P129" s="24">
        <f t="shared" si="13"/>
        <v>-0.19801980198019803</v>
      </c>
      <c r="Q129" s="25">
        <f t="shared" si="14"/>
        <v>0.0033003300330033004</v>
      </c>
      <c r="R129" s="26">
        <f t="shared" si="11"/>
        <v>-0.19801980198019803</v>
      </c>
      <c r="S129" s="27">
        <f t="shared" si="15"/>
        <v>0.0033003300330033004</v>
      </c>
    </row>
    <row r="130" spans="1:19" ht="15.75">
      <c r="A130" s="30"/>
      <c r="B130" s="30"/>
      <c r="C130" s="31"/>
      <c r="D130" s="32"/>
      <c r="E130" s="32"/>
      <c r="F130" s="18">
        <f t="shared" si="16"/>
        <v>0</v>
      </c>
      <c r="G130" s="33"/>
      <c r="H130" s="34"/>
      <c r="I130" s="19">
        <f t="shared" si="17"/>
        <v>0</v>
      </c>
      <c r="J130" s="20">
        <f>IF(AND(C130="Y",I130&gt;$C$6),"1.3 &amp; 2",'[1]Instructions'!$C$7*100)</f>
        <v>1.5</v>
      </c>
      <c r="K130" s="21">
        <f t="shared" si="18"/>
        <v>0</v>
      </c>
      <c r="L130" s="19">
        <f>IF(C130="Y",MAX((0.013*$C$4*K130+((0.02*(I130-$C$4)))*K130),('[1]Instructions'!$C$7*I130*K130)),('[1]Instructions'!$C$7*I130*K130))</f>
        <v>0</v>
      </c>
      <c r="M130" s="22">
        <f t="shared" si="12"/>
        <v>0</v>
      </c>
      <c r="O130" s="23">
        <v>303</v>
      </c>
      <c r="P130" s="24">
        <f t="shared" si="13"/>
        <v>-0.19801980198019803</v>
      </c>
      <c r="Q130" s="25">
        <f t="shared" si="14"/>
        <v>0.0033003300330033004</v>
      </c>
      <c r="R130" s="26">
        <f t="shared" si="11"/>
        <v>-0.19801980198019803</v>
      </c>
      <c r="S130" s="27">
        <f t="shared" si="15"/>
        <v>0.0033003300330033004</v>
      </c>
    </row>
    <row r="131" spans="1:19" ht="15.75">
      <c r="A131" s="30"/>
      <c r="B131" s="30"/>
      <c r="C131" s="31"/>
      <c r="D131" s="32"/>
      <c r="E131" s="32"/>
      <c r="F131" s="18">
        <f t="shared" si="16"/>
        <v>0</v>
      </c>
      <c r="G131" s="33"/>
      <c r="H131" s="34"/>
      <c r="I131" s="19">
        <f t="shared" si="17"/>
        <v>0</v>
      </c>
      <c r="J131" s="20">
        <f>IF(AND(C131="Y",I131&gt;$C$6),"1.3 &amp; 2",'[1]Instructions'!$C$7*100)</f>
        <v>1.5</v>
      </c>
      <c r="K131" s="21">
        <f t="shared" si="18"/>
        <v>0</v>
      </c>
      <c r="L131" s="19">
        <f>IF(C131="Y",MAX((0.013*$C$4*K131+((0.02*(I131-$C$4)))*K131),('[1]Instructions'!$C$7*I131*K131)),('[1]Instructions'!$C$7*I131*K131))</f>
        <v>0</v>
      </c>
      <c r="M131" s="22">
        <f t="shared" si="12"/>
        <v>0</v>
      </c>
      <c r="O131" s="23">
        <v>303</v>
      </c>
      <c r="P131" s="24">
        <f t="shared" si="13"/>
        <v>-0.19801980198019803</v>
      </c>
      <c r="Q131" s="25">
        <f t="shared" si="14"/>
        <v>0.0033003300330033004</v>
      </c>
      <c r="R131" s="26">
        <f t="shared" si="11"/>
        <v>-0.19801980198019803</v>
      </c>
      <c r="S131" s="27">
        <f t="shared" si="15"/>
        <v>0.0033003300330033004</v>
      </c>
    </row>
    <row r="132" spans="1:19" ht="15.75">
      <c r="A132" s="30"/>
      <c r="B132" s="30"/>
      <c r="C132" s="31"/>
      <c r="D132" s="32"/>
      <c r="E132" s="32"/>
      <c r="F132" s="18">
        <f t="shared" si="16"/>
        <v>0</v>
      </c>
      <c r="G132" s="33"/>
      <c r="H132" s="34"/>
      <c r="I132" s="19">
        <f t="shared" si="17"/>
        <v>0</v>
      </c>
      <c r="J132" s="20">
        <f>IF(AND(C132="Y",I132&gt;$C$6),"1.3 &amp; 2",'[1]Instructions'!$C$7*100)</f>
        <v>1.5</v>
      </c>
      <c r="K132" s="21">
        <f t="shared" si="18"/>
        <v>0</v>
      </c>
      <c r="L132" s="19">
        <f>IF(C132="Y",MAX((0.013*$C$4*K132+((0.02*(I132-$C$4)))*K132),('[1]Instructions'!$C$7*I132*K132)),('[1]Instructions'!$C$7*I132*K132))</f>
        <v>0</v>
      </c>
      <c r="M132" s="22">
        <f t="shared" si="12"/>
        <v>0</v>
      </c>
      <c r="O132" s="23">
        <v>303</v>
      </c>
      <c r="P132" s="24">
        <f t="shared" si="13"/>
        <v>-0.19801980198019803</v>
      </c>
      <c r="Q132" s="25">
        <f t="shared" si="14"/>
        <v>0.0033003300330033004</v>
      </c>
      <c r="R132" s="26">
        <f t="shared" si="11"/>
        <v>-0.19801980198019803</v>
      </c>
      <c r="S132" s="27">
        <f t="shared" si="15"/>
        <v>0.0033003300330033004</v>
      </c>
    </row>
    <row r="133" spans="1:19" ht="15.75">
      <c r="A133" s="30"/>
      <c r="B133" s="30"/>
      <c r="C133" s="31"/>
      <c r="D133" s="32"/>
      <c r="E133" s="32"/>
      <c r="F133" s="18">
        <f t="shared" si="16"/>
        <v>0</v>
      </c>
      <c r="G133" s="33"/>
      <c r="H133" s="34"/>
      <c r="I133" s="19">
        <f t="shared" si="17"/>
        <v>0</v>
      </c>
      <c r="J133" s="20">
        <f>IF(AND(C133="Y",I133&gt;$C$6),"1.3 &amp; 2",'[1]Instructions'!$C$7*100)</f>
        <v>1.5</v>
      </c>
      <c r="K133" s="21">
        <f t="shared" si="18"/>
        <v>0</v>
      </c>
      <c r="L133" s="19">
        <f>IF(C133="Y",MAX((0.013*$C$4*K133+((0.02*(I133-$C$4)))*K133),('[1]Instructions'!$C$7*I133*K133)),('[1]Instructions'!$C$7*I133*K133))</f>
        <v>0</v>
      </c>
      <c r="M133" s="22">
        <f t="shared" si="12"/>
        <v>0</v>
      </c>
      <c r="O133" s="23">
        <v>303</v>
      </c>
      <c r="P133" s="24">
        <f t="shared" si="13"/>
        <v>-0.19801980198019803</v>
      </c>
      <c r="Q133" s="25">
        <f t="shared" si="14"/>
        <v>0.0033003300330033004</v>
      </c>
      <c r="R133" s="26">
        <f t="shared" si="11"/>
        <v>-0.19801980198019803</v>
      </c>
      <c r="S133" s="27">
        <f t="shared" si="15"/>
        <v>0.0033003300330033004</v>
      </c>
    </row>
    <row r="134" spans="1:19" ht="15.75">
      <c r="A134" s="30"/>
      <c r="B134" s="30"/>
      <c r="C134" s="31"/>
      <c r="D134" s="32"/>
      <c r="E134" s="32"/>
      <c r="F134" s="18">
        <f t="shared" si="16"/>
        <v>0</v>
      </c>
      <c r="G134" s="33"/>
      <c r="H134" s="34"/>
      <c r="I134" s="19">
        <f t="shared" si="17"/>
        <v>0</v>
      </c>
      <c r="J134" s="20">
        <f>IF(AND(C134="Y",I134&gt;$C$6),"1.3 &amp; 2",'[1]Instructions'!$C$7*100)</f>
        <v>1.5</v>
      </c>
      <c r="K134" s="21">
        <f t="shared" si="18"/>
        <v>0</v>
      </c>
      <c r="L134" s="19">
        <f>IF(C134="Y",MAX((0.013*$C$4*K134+((0.02*(I134-$C$4)))*K134),('[1]Instructions'!$C$7*I134*K134)),('[1]Instructions'!$C$7*I134*K134))</f>
        <v>0</v>
      </c>
      <c r="M134" s="22">
        <f t="shared" si="12"/>
        <v>0</v>
      </c>
      <c r="O134" s="23">
        <v>303</v>
      </c>
      <c r="P134" s="24">
        <f t="shared" si="13"/>
        <v>-0.19801980198019803</v>
      </c>
      <c r="Q134" s="25">
        <f t="shared" si="14"/>
        <v>0.0033003300330033004</v>
      </c>
      <c r="R134" s="26">
        <f t="shared" si="11"/>
        <v>-0.19801980198019803</v>
      </c>
      <c r="S134" s="27">
        <f t="shared" si="15"/>
        <v>0.0033003300330033004</v>
      </c>
    </row>
    <row r="135" spans="1:19" ht="15.75">
      <c r="A135" s="30"/>
      <c r="B135" s="30"/>
      <c r="C135" s="31"/>
      <c r="D135" s="32"/>
      <c r="E135" s="32"/>
      <c r="F135" s="18">
        <f t="shared" si="16"/>
        <v>0</v>
      </c>
      <c r="G135" s="33"/>
      <c r="H135" s="34"/>
      <c r="I135" s="19">
        <f t="shared" si="17"/>
        <v>0</v>
      </c>
      <c r="J135" s="20">
        <f>IF(AND(C135="Y",I135&gt;$C$6),"1.3 &amp; 2",'[1]Instructions'!$C$7*100)</f>
        <v>1.5</v>
      </c>
      <c r="K135" s="21">
        <f t="shared" si="18"/>
        <v>0</v>
      </c>
      <c r="L135" s="19">
        <f>IF(C135="Y",MAX((0.013*$C$4*K135+((0.02*(I135-$C$4)))*K135),('[1]Instructions'!$C$7*I135*K135)),('[1]Instructions'!$C$7*I135*K135))</f>
        <v>0</v>
      </c>
      <c r="M135" s="22">
        <f t="shared" si="12"/>
        <v>0</v>
      </c>
      <c r="O135" s="23">
        <v>303</v>
      </c>
      <c r="P135" s="24">
        <f t="shared" si="13"/>
        <v>-0.19801980198019803</v>
      </c>
      <c r="Q135" s="25">
        <f t="shared" si="14"/>
        <v>0.0033003300330033004</v>
      </c>
      <c r="R135" s="26">
        <f t="shared" si="11"/>
        <v>-0.19801980198019803</v>
      </c>
      <c r="S135" s="27">
        <f t="shared" si="15"/>
        <v>0.0033003300330033004</v>
      </c>
    </row>
    <row r="136" spans="1:19" ht="15.75">
      <c r="A136" s="30"/>
      <c r="B136" s="30"/>
      <c r="C136" s="31"/>
      <c r="D136" s="32"/>
      <c r="E136" s="32"/>
      <c r="F136" s="18">
        <f t="shared" si="16"/>
        <v>0</v>
      </c>
      <c r="G136" s="33"/>
      <c r="H136" s="34"/>
      <c r="I136" s="19">
        <f t="shared" si="17"/>
        <v>0</v>
      </c>
      <c r="J136" s="20">
        <f>IF(AND(C136="Y",I136&gt;$C$6),"1.3 &amp; 2",'[1]Instructions'!$C$7*100)</f>
        <v>1.5</v>
      </c>
      <c r="K136" s="21">
        <f t="shared" si="18"/>
        <v>0</v>
      </c>
      <c r="L136" s="19">
        <f>IF(C136="Y",MAX((0.013*$C$4*K136+((0.02*(I136-$C$4)))*K136),('[1]Instructions'!$C$7*I136*K136)),('[1]Instructions'!$C$7*I136*K136))</f>
        <v>0</v>
      </c>
      <c r="M136" s="22">
        <f t="shared" si="12"/>
        <v>0</v>
      </c>
      <c r="O136" s="23">
        <v>303</v>
      </c>
      <c r="P136" s="24">
        <f t="shared" si="13"/>
        <v>-0.19801980198019803</v>
      </c>
      <c r="Q136" s="25">
        <f t="shared" si="14"/>
        <v>0.0033003300330033004</v>
      </c>
      <c r="R136" s="26">
        <f t="shared" si="11"/>
        <v>-0.19801980198019803</v>
      </c>
      <c r="S136" s="27">
        <f t="shared" si="15"/>
        <v>0.0033003300330033004</v>
      </c>
    </row>
    <row r="137" spans="1:19" ht="15.75">
      <c r="A137" s="30"/>
      <c r="B137" s="30"/>
      <c r="C137" s="31"/>
      <c r="D137" s="32"/>
      <c r="E137" s="32"/>
      <c r="F137" s="18">
        <f t="shared" si="16"/>
        <v>0</v>
      </c>
      <c r="G137" s="33"/>
      <c r="H137" s="34"/>
      <c r="I137" s="19">
        <f t="shared" si="17"/>
        <v>0</v>
      </c>
      <c r="J137" s="20">
        <f>IF(AND(C137="Y",I137&gt;$C$6),"1.3 &amp; 2",'[1]Instructions'!$C$7*100)</f>
        <v>1.5</v>
      </c>
      <c r="K137" s="21">
        <f t="shared" si="18"/>
        <v>0</v>
      </c>
      <c r="L137" s="19">
        <f>IF(C137="Y",MAX((0.013*$C$4*K137+((0.02*(I137-$C$4)))*K137),('[1]Instructions'!$C$7*I137*K137)),('[1]Instructions'!$C$7*I137*K137))</f>
        <v>0</v>
      </c>
      <c r="M137" s="22">
        <f t="shared" si="12"/>
        <v>0</v>
      </c>
      <c r="O137" s="23">
        <v>303</v>
      </c>
      <c r="P137" s="24">
        <f t="shared" si="13"/>
        <v>-0.19801980198019803</v>
      </c>
      <c r="Q137" s="25">
        <f t="shared" si="14"/>
        <v>0.0033003300330033004</v>
      </c>
      <c r="R137" s="26">
        <f t="shared" si="11"/>
        <v>-0.19801980198019803</v>
      </c>
      <c r="S137" s="27">
        <f t="shared" si="15"/>
        <v>0.0033003300330033004</v>
      </c>
    </row>
    <row r="138" spans="1:19" ht="15.75">
      <c r="A138" s="30"/>
      <c r="B138" s="30"/>
      <c r="C138" s="31"/>
      <c r="D138" s="32"/>
      <c r="E138" s="32"/>
      <c r="F138" s="18">
        <f t="shared" si="16"/>
        <v>0</v>
      </c>
      <c r="G138" s="33"/>
      <c r="H138" s="34"/>
      <c r="I138" s="19">
        <f t="shared" si="17"/>
        <v>0</v>
      </c>
      <c r="J138" s="20">
        <f>IF(AND(C138="Y",I138&gt;$C$6),"1.3 &amp; 2",'[1]Instructions'!$C$7*100)</f>
        <v>1.5</v>
      </c>
      <c r="K138" s="21">
        <f t="shared" si="18"/>
        <v>0</v>
      </c>
      <c r="L138" s="19">
        <f>IF(C138="Y",MAX((0.013*$C$4*K138+((0.02*(I138-$C$4)))*K138),('[1]Instructions'!$C$7*I138*K138)),('[1]Instructions'!$C$7*I138*K138))</f>
        <v>0</v>
      </c>
      <c r="M138" s="22">
        <f t="shared" si="12"/>
        <v>0</v>
      </c>
      <c r="O138" s="23">
        <v>303</v>
      </c>
      <c r="P138" s="24">
        <f t="shared" si="13"/>
        <v>-0.19801980198019803</v>
      </c>
      <c r="Q138" s="25">
        <f t="shared" si="14"/>
        <v>0.0033003300330033004</v>
      </c>
      <c r="R138" s="26">
        <f t="shared" si="11"/>
        <v>-0.19801980198019803</v>
      </c>
      <c r="S138" s="27">
        <f t="shared" si="15"/>
        <v>0.0033003300330033004</v>
      </c>
    </row>
    <row r="139" spans="1:19" ht="15.75">
      <c r="A139" s="30"/>
      <c r="B139" s="30"/>
      <c r="C139" s="31"/>
      <c r="D139" s="32"/>
      <c r="E139" s="32"/>
      <c r="F139" s="18">
        <f t="shared" si="16"/>
        <v>0</v>
      </c>
      <c r="G139" s="33"/>
      <c r="H139" s="34"/>
      <c r="I139" s="19">
        <f t="shared" si="17"/>
        <v>0</v>
      </c>
      <c r="J139" s="20">
        <f>IF(AND(C139="Y",I139&gt;$C$6),"1.3 &amp; 2",'[1]Instructions'!$C$7*100)</f>
        <v>1.5</v>
      </c>
      <c r="K139" s="21">
        <f t="shared" si="18"/>
        <v>0</v>
      </c>
      <c r="L139" s="19">
        <f>IF(C139="Y",MAX((0.013*$C$4*K139+((0.02*(I139-$C$4)))*K139),('[1]Instructions'!$C$7*I139*K139)),('[1]Instructions'!$C$7*I139*K139))</f>
        <v>0</v>
      </c>
      <c r="M139" s="22">
        <f t="shared" si="12"/>
        <v>0</v>
      </c>
      <c r="O139" s="23">
        <v>303</v>
      </c>
      <c r="P139" s="24">
        <f t="shared" si="13"/>
        <v>-0.19801980198019803</v>
      </c>
      <c r="Q139" s="25">
        <f t="shared" si="14"/>
        <v>0.0033003300330033004</v>
      </c>
      <c r="R139" s="26">
        <f aca="true" t="shared" si="19" ref="R139:R202">(E139-D139+1-61)/O139</f>
        <v>-0.19801980198019803</v>
      </c>
      <c r="S139" s="27">
        <f t="shared" si="15"/>
        <v>0.0033003300330033004</v>
      </c>
    </row>
    <row r="140" spans="1:19" ht="15.75">
      <c r="A140" s="30"/>
      <c r="B140" s="30"/>
      <c r="C140" s="31"/>
      <c r="D140" s="32"/>
      <c r="E140" s="32"/>
      <c r="F140" s="18">
        <f t="shared" si="16"/>
        <v>0</v>
      </c>
      <c r="G140" s="33"/>
      <c r="H140" s="34"/>
      <c r="I140" s="19">
        <f t="shared" si="17"/>
        <v>0</v>
      </c>
      <c r="J140" s="20">
        <f>IF(AND(C140="Y",I140&gt;$C$6),"1.3 &amp; 2",'[1]Instructions'!$C$7*100)</f>
        <v>1.5</v>
      </c>
      <c r="K140" s="21">
        <f t="shared" si="18"/>
        <v>0</v>
      </c>
      <c r="L140" s="19">
        <f>IF(C140="Y",MAX((0.013*$C$4*K140+((0.02*(I140-$C$4)))*K140),('[1]Instructions'!$C$7*I140*K140)),('[1]Instructions'!$C$7*I140*K140))</f>
        <v>0</v>
      </c>
      <c r="M140" s="22">
        <f aca="true" t="shared" si="20" ref="M140:M203">IF(ROUND(MIN((+(L140*9)-(600*K140)),$C$7),0)&lt;0,0,ROUND(MIN((+(L140*9)-(600*K140)),$C$7),0))</f>
        <v>0</v>
      </c>
      <c r="O140" s="23">
        <v>303</v>
      </c>
      <c r="P140" s="24">
        <f aca="true" t="shared" si="21" ref="P140:P203">+MIN(Q140,R140)</f>
        <v>-0.19801980198019803</v>
      </c>
      <c r="Q140" s="25">
        <f aca="true" t="shared" si="22" ref="Q140:Q203">(E140-D140+1)/$C$5</f>
        <v>0.0033003300330033004</v>
      </c>
      <c r="R140" s="26">
        <f t="shared" si="19"/>
        <v>-0.19801980198019803</v>
      </c>
      <c r="S140" s="27">
        <f aca="true" t="shared" si="23" ref="S140:S203">IF(E140&lt;DATE($C$3,7,1),(E140-D140+1)/O140,IF(AND(E140&gt;DATE($C$3,6,30),D140&lt;DATE($C$3,6,30)),((E140-D140+1-62)/O140),IF(E140&gt;DATE($C$3,8,31),(E140-D140+1)/O140)))</f>
        <v>0.0033003300330033004</v>
      </c>
    </row>
    <row r="141" spans="1:19" ht="15.75">
      <c r="A141" s="30"/>
      <c r="B141" s="30"/>
      <c r="C141" s="31"/>
      <c r="D141" s="32"/>
      <c r="E141" s="32"/>
      <c r="F141" s="18">
        <f t="shared" si="16"/>
        <v>0</v>
      </c>
      <c r="G141" s="33"/>
      <c r="H141" s="34"/>
      <c r="I141" s="19">
        <f t="shared" si="17"/>
        <v>0</v>
      </c>
      <c r="J141" s="20">
        <f>IF(AND(C141="Y",I141&gt;$C$6),"1.3 &amp; 2",'[1]Instructions'!$C$7*100)</f>
        <v>1.5</v>
      </c>
      <c r="K141" s="21">
        <f t="shared" si="18"/>
        <v>0</v>
      </c>
      <c r="L141" s="19">
        <f>IF(C141="Y",MAX((0.013*$C$4*K141+((0.02*(I141-$C$4)))*K141),('[1]Instructions'!$C$7*I141*K141)),('[1]Instructions'!$C$7*I141*K141))</f>
        <v>0</v>
      </c>
      <c r="M141" s="22">
        <f t="shared" si="20"/>
        <v>0</v>
      </c>
      <c r="O141" s="23">
        <v>303</v>
      </c>
      <c r="P141" s="24">
        <f t="shared" si="21"/>
        <v>-0.19801980198019803</v>
      </c>
      <c r="Q141" s="25">
        <f t="shared" si="22"/>
        <v>0.0033003300330033004</v>
      </c>
      <c r="R141" s="26">
        <f t="shared" si="19"/>
        <v>-0.19801980198019803</v>
      </c>
      <c r="S141" s="27">
        <f t="shared" si="23"/>
        <v>0.0033003300330033004</v>
      </c>
    </row>
    <row r="142" spans="1:19" ht="15.75">
      <c r="A142" s="30"/>
      <c r="B142" s="30"/>
      <c r="C142" s="31"/>
      <c r="D142" s="32"/>
      <c r="E142" s="32"/>
      <c r="F142" s="18">
        <f t="shared" si="16"/>
        <v>0</v>
      </c>
      <c r="G142" s="33"/>
      <c r="H142" s="34"/>
      <c r="I142" s="19">
        <f t="shared" si="17"/>
        <v>0</v>
      </c>
      <c r="J142" s="20">
        <f>IF(AND(C142="Y",I142&gt;$C$6),"1.3 &amp; 2",'[1]Instructions'!$C$7*100)</f>
        <v>1.5</v>
      </c>
      <c r="K142" s="21">
        <f t="shared" si="18"/>
        <v>0</v>
      </c>
      <c r="L142" s="19">
        <f>IF(C142="Y",MAX((0.013*$C$4*K142+((0.02*(I142-$C$4)))*K142),('[1]Instructions'!$C$7*I142*K142)),('[1]Instructions'!$C$7*I142*K142))</f>
        <v>0</v>
      </c>
      <c r="M142" s="22">
        <f t="shared" si="20"/>
        <v>0</v>
      </c>
      <c r="O142" s="23">
        <v>303</v>
      </c>
      <c r="P142" s="24">
        <f t="shared" si="21"/>
        <v>-0.19801980198019803</v>
      </c>
      <c r="Q142" s="25">
        <f t="shared" si="22"/>
        <v>0.0033003300330033004</v>
      </c>
      <c r="R142" s="26">
        <f t="shared" si="19"/>
        <v>-0.19801980198019803</v>
      </c>
      <c r="S142" s="27">
        <f t="shared" si="23"/>
        <v>0.0033003300330033004</v>
      </c>
    </row>
    <row r="143" spans="1:19" ht="15.75">
      <c r="A143" s="30"/>
      <c r="B143" s="30"/>
      <c r="C143" s="31"/>
      <c r="D143" s="32"/>
      <c r="E143" s="32"/>
      <c r="F143" s="18">
        <f t="shared" si="16"/>
        <v>0</v>
      </c>
      <c r="G143" s="33"/>
      <c r="H143" s="34"/>
      <c r="I143" s="19">
        <f t="shared" si="17"/>
        <v>0</v>
      </c>
      <c r="J143" s="20">
        <f>IF(AND(C143="Y",I143&gt;$C$6),"1.3 &amp; 2",'[1]Instructions'!$C$7*100)</f>
        <v>1.5</v>
      </c>
      <c r="K143" s="21">
        <f t="shared" si="18"/>
        <v>0</v>
      </c>
      <c r="L143" s="19">
        <f>IF(C143="Y",MAX((0.013*$C$4*K143+((0.02*(I143-$C$4)))*K143),('[1]Instructions'!$C$7*I143*K143)),('[1]Instructions'!$C$7*I143*K143))</f>
        <v>0</v>
      </c>
      <c r="M143" s="22">
        <f t="shared" si="20"/>
        <v>0</v>
      </c>
      <c r="O143" s="23">
        <v>303</v>
      </c>
      <c r="P143" s="24">
        <f t="shared" si="21"/>
        <v>-0.19801980198019803</v>
      </c>
      <c r="Q143" s="25">
        <f t="shared" si="22"/>
        <v>0.0033003300330033004</v>
      </c>
      <c r="R143" s="26">
        <f t="shared" si="19"/>
        <v>-0.19801980198019803</v>
      </c>
      <c r="S143" s="27">
        <f t="shared" si="23"/>
        <v>0.0033003300330033004</v>
      </c>
    </row>
    <row r="144" spans="1:19" ht="15.75">
      <c r="A144" s="30"/>
      <c r="B144" s="30"/>
      <c r="C144" s="31"/>
      <c r="D144" s="32"/>
      <c r="E144" s="32"/>
      <c r="F144" s="18">
        <f t="shared" si="16"/>
        <v>0</v>
      </c>
      <c r="G144" s="33"/>
      <c r="H144" s="34"/>
      <c r="I144" s="19">
        <f t="shared" si="17"/>
        <v>0</v>
      </c>
      <c r="J144" s="20">
        <f>IF(AND(C144="Y",I144&gt;$C$6),"1.3 &amp; 2",'[1]Instructions'!$C$7*100)</f>
        <v>1.5</v>
      </c>
      <c r="K144" s="21">
        <f t="shared" si="18"/>
        <v>0</v>
      </c>
      <c r="L144" s="19">
        <f>IF(C144="Y",MAX((0.013*$C$4*K144+((0.02*(I144-$C$4)))*K144),('[1]Instructions'!$C$7*I144*K144)),('[1]Instructions'!$C$7*I144*K144))</f>
        <v>0</v>
      </c>
      <c r="M144" s="22">
        <f t="shared" si="20"/>
        <v>0</v>
      </c>
      <c r="O144" s="23">
        <v>303</v>
      </c>
      <c r="P144" s="24">
        <f t="shared" si="21"/>
        <v>-0.19801980198019803</v>
      </c>
      <c r="Q144" s="25">
        <f t="shared" si="22"/>
        <v>0.0033003300330033004</v>
      </c>
      <c r="R144" s="26">
        <f t="shared" si="19"/>
        <v>-0.19801980198019803</v>
      </c>
      <c r="S144" s="27">
        <f t="shared" si="23"/>
        <v>0.0033003300330033004</v>
      </c>
    </row>
    <row r="145" spans="1:19" ht="15.75">
      <c r="A145" s="30"/>
      <c r="B145" s="30"/>
      <c r="C145" s="31"/>
      <c r="D145" s="32"/>
      <c r="E145" s="32"/>
      <c r="F145" s="18">
        <f t="shared" si="16"/>
        <v>0</v>
      </c>
      <c r="G145" s="33"/>
      <c r="H145" s="34"/>
      <c r="I145" s="19">
        <f t="shared" si="17"/>
        <v>0</v>
      </c>
      <c r="J145" s="20">
        <f>IF(AND(C145="Y",I145&gt;$C$6),"1.3 &amp; 2",'[1]Instructions'!$C$7*100)</f>
        <v>1.5</v>
      </c>
      <c r="K145" s="21">
        <f t="shared" si="18"/>
        <v>0</v>
      </c>
      <c r="L145" s="19">
        <f>IF(C145="Y",MAX((0.013*$C$4*K145+((0.02*(I145-$C$4)))*K145),('[1]Instructions'!$C$7*I145*K145)),('[1]Instructions'!$C$7*I145*K145))</f>
        <v>0</v>
      </c>
      <c r="M145" s="22">
        <f t="shared" si="20"/>
        <v>0</v>
      </c>
      <c r="O145" s="23">
        <v>303</v>
      </c>
      <c r="P145" s="24">
        <f t="shared" si="21"/>
        <v>-0.19801980198019803</v>
      </c>
      <c r="Q145" s="25">
        <f t="shared" si="22"/>
        <v>0.0033003300330033004</v>
      </c>
      <c r="R145" s="26">
        <f t="shared" si="19"/>
        <v>-0.19801980198019803</v>
      </c>
      <c r="S145" s="27">
        <f t="shared" si="23"/>
        <v>0.0033003300330033004</v>
      </c>
    </row>
    <row r="146" spans="1:19" ht="15.75">
      <c r="A146" s="30"/>
      <c r="B146" s="30"/>
      <c r="C146" s="31"/>
      <c r="D146" s="32"/>
      <c r="E146" s="32"/>
      <c r="F146" s="18">
        <f aca="true" t="shared" si="24" ref="F146:F209">IF(D146=0,0,1300*S146)</f>
        <v>0</v>
      </c>
      <c r="G146" s="33"/>
      <c r="H146" s="34"/>
      <c r="I146" s="19">
        <f aca="true" t="shared" si="25" ref="I146:I209">IF(F146=0,0,IF(OR(H146=0,K146=0),0,+H146/K146))</f>
        <v>0</v>
      </c>
      <c r="J146" s="20">
        <f>IF(AND(C146="Y",I146&gt;$C$6),"1.3 &amp; 2",'[1]Instructions'!$C$7*100)</f>
        <v>1.5</v>
      </c>
      <c r="K146" s="21">
        <f aca="true" t="shared" si="26" ref="K146:K209">IF(F146=0,0,(MIN(S146/F146*G146,S146)))</f>
        <v>0</v>
      </c>
      <c r="L146" s="19">
        <f>IF(C146="Y",MAX((0.013*$C$4*K146+((0.02*(I146-$C$4)))*K146),('[1]Instructions'!$C$7*I146*K146)),('[1]Instructions'!$C$7*I146*K146))</f>
        <v>0</v>
      </c>
      <c r="M146" s="22">
        <f t="shared" si="20"/>
        <v>0</v>
      </c>
      <c r="O146" s="23">
        <v>303</v>
      </c>
      <c r="P146" s="24">
        <f t="shared" si="21"/>
        <v>-0.19801980198019803</v>
      </c>
      <c r="Q146" s="25">
        <f t="shared" si="22"/>
        <v>0.0033003300330033004</v>
      </c>
      <c r="R146" s="26">
        <f t="shared" si="19"/>
        <v>-0.19801980198019803</v>
      </c>
      <c r="S146" s="27">
        <f t="shared" si="23"/>
        <v>0.0033003300330033004</v>
      </c>
    </row>
    <row r="147" spans="1:19" ht="15.75">
      <c r="A147" s="30"/>
      <c r="B147" s="30"/>
      <c r="C147" s="31"/>
      <c r="D147" s="32"/>
      <c r="E147" s="32"/>
      <c r="F147" s="18">
        <f t="shared" si="24"/>
        <v>0</v>
      </c>
      <c r="G147" s="33"/>
      <c r="H147" s="34"/>
      <c r="I147" s="19">
        <f t="shared" si="25"/>
        <v>0</v>
      </c>
      <c r="J147" s="20">
        <f>IF(AND(C147="Y",I147&gt;$C$6),"1.3 &amp; 2",'[1]Instructions'!$C$7*100)</f>
        <v>1.5</v>
      </c>
      <c r="K147" s="21">
        <f t="shared" si="26"/>
        <v>0</v>
      </c>
      <c r="L147" s="19">
        <f>IF(C147="Y",MAX((0.013*$C$4*K147+((0.02*(I147-$C$4)))*K147),('[1]Instructions'!$C$7*I147*K147)),('[1]Instructions'!$C$7*I147*K147))</f>
        <v>0</v>
      </c>
      <c r="M147" s="22">
        <f t="shared" si="20"/>
        <v>0</v>
      </c>
      <c r="O147" s="23">
        <v>303</v>
      </c>
      <c r="P147" s="24">
        <f t="shared" si="21"/>
        <v>-0.19801980198019803</v>
      </c>
      <c r="Q147" s="25">
        <f t="shared" si="22"/>
        <v>0.0033003300330033004</v>
      </c>
      <c r="R147" s="26">
        <f t="shared" si="19"/>
        <v>-0.19801980198019803</v>
      </c>
      <c r="S147" s="27">
        <f t="shared" si="23"/>
        <v>0.0033003300330033004</v>
      </c>
    </row>
    <row r="148" spans="1:19" ht="15.75">
      <c r="A148" s="30"/>
      <c r="B148" s="30"/>
      <c r="C148" s="31"/>
      <c r="D148" s="32"/>
      <c r="E148" s="32"/>
      <c r="F148" s="18">
        <f t="shared" si="24"/>
        <v>0</v>
      </c>
      <c r="G148" s="33"/>
      <c r="H148" s="34"/>
      <c r="I148" s="19">
        <f t="shared" si="25"/>
        <v>0</v>
      </c>
      <c r="J148" s="20">
        <f>IF(AND(C148="Y",I148&gt;$C$6),"1.3 &amp; 2",'[1]Instructions'!$C$7*100)</f>
        <v>1.5</v>
      </c>
      <c r="K148" s="21">
        <f t="shared" si="26"/>
        <v>0</v>
      </c>
      <c r="L148" s="19">
        <f>IF(C148="Y",MAX((0.013*$C$4*K148+((0.02*(I148-$C$4)))*K148),('[1]Instructions'!$C$7*I148*K148)),('[1]Instructions'!$C$7*I148*K148))</f>
        <v>0</v>
      </c>
      <c r="M148" s="22">
        <f t="shared" si="20"/>
        <v>0</v>
      </c>
      <c r="O148" s="23">
        <v>303</v>
      </c>
      <c r="P148" s="24">
        <f t="shared" si="21"/>
        <v>-0.19801980198019803</v>
      </c>
      <c r="Q148" s="25">
        <f t="shared" si="22"/>
        <v>0.0033003300330033004</v>
      </c>
      <c r="R148" s="26">
        <f t="shared" si="19"/>
        <v>-0.19801980198019803</v>
      </c>
      <c r="S148" s="27">
        <f t="shared" si="23"/>
        <v>0.0033003300330033004</v>
      </c>
    </row>
    <row r="149" spans="1:19" ht="15.75">
      <c r="A149" s="30"/>
      <c r="B149" s="30"/>
      <c r="C149" s="31"/>
      <c r="D149" s="32"/>
      <c r="E149" s="32"/>
      <c r="F149" s="18">
        <f t="shared" si="24"/>
        <v>0</v>
      </c>
      <c r="G149" s="33"/>
      <c r="H149" s="34"/>
      <c r="I149" s="19">
        <f t="shared" si="25"/>
        <v>0</v>
      </c>
      <c r="J149" s="20">
        <f>IF(AND(C149="Y",I149&gt;$C$6),"1.3 &amp; 2",'[1]Instructions'!$C$7*100)</f>
        <v>1.5</v>
      </c>
      <c r="K149" s="21">
        <f t="shared" si="26"/>
        <v>0</v>
      </c>
      <c r="L149" s="19">
        <f>IF(C149="Y",MAX((0.013*$C$4*K149+((0.02*(I149-$C$4)))*K149),('[1]Instructions'!$C$7*I149*K149)),('[1]Instructions'!$C$7*I149*K149))</f>
        <v>0</v>
      </c>
      <c r="M149" s="22">
        <f t="shared" si="20"/>
        <v>0</v>
      </c>
      <c r="O149" s="23">
        <v>303</v>
      </c>
      <c r="P149" s="24">
        <f t="shared" si="21"/>
        <v>-0.19801980198019803</v>
      </c>
      <c r="Q149" s="25">
        <f t="shared" si="22"/>
        <v>0.0033003300330033004</v>
      </c>
      <c r="R149" s="26">
        <f t="shared" si="19"/>
        <v>-0.19801980198019803</v>
      </c>
      <c r="S149" s="27">
        <f t="shared" si="23"/>
        <v>0.0033003300330033004</v>
      </c>
    </row>
    <row r="150" spans="1:19" ht="15.75">
      <c r="A150" s="30"/>
      <c r="B150" s="30"/>
      <c r="C150" s="31"/>
      <c r="D150" s="32"/>
      <c r="E150" s="32"/>
      <c r="F150" s="18">
        <f t="shared" si="24"/>
        <v>0</v>
      </c>
      <c r="G150" s="33"/>
      <c r="H150" s="34"/>
      <c r="I150" s="19">
        <f t="shared" si="25"/>
        <v>0</v>
      </c>
      <c r="J150" s="20">
        <f>IF(AND(C150="Y",I150&gt;$C$6),"1.3 &amp; 2",'[1]Instructions'!$C$7*100)</f>
        <v>1.5</v>
      </c>
      <c r="K150" s="21">
        <f t="shared" si="26"/>
        <v>0</v>
      </c>
      <c r="L150" s="19">
        <f>IF(C150="Y",MAX((0.013*$C$4*K150+((0.02*(I150-$C$4)))*K150),('[1]Instructions'!$C$7*I150*K150)),('[1]Instructions'!$C$7*I150*K150))</f>
        <v>0</v>
      </c>
      <c r="M150" s="22">
        <f t="shared" si="20"/>
        <v>0</v>
      </c>
      <c r="O150" s="23">
        <v>303</v>
      </c>
      <c r="P150" s="24">
        <f t="shared" si="21"/>
        <v>-0.19801980198019803</v>
      </c>
      <c r="Q150" s="25">
        <f t="shared" si="22"/>
        <v>0.0033003300330033004</v>
      </c>
      <c r="R150" s="26">
        <f t="shared" si="19"/>
        <v>-0.19801980198019803</v>
      </c>
      <c r="S150" s="27">
        <f t="shared" si="23"/>
        <v>0.0033003300330033004</v>
      </c>
    </row>
    <row r="151" spans="1:19" ht="15.75">
      <c r="A151" s="30"/>
      <c r="B151" s="30"/>
      <c r="C151" s="31"/>
      <c r="D151" s="32"/>
      <c r="E151" s="32"/>
      <c r="F151" s="18">
        <f t="shared" si="24"/>
        <v>0</v>
      </c>
      <c r="G151" s="33"/>
      <c r="H151" s="34"/>
      <c r="I151" s="19">
        <f t="shared" si="25"/>
        <v>0</v>
      </c>
      <c r="J151" s="20">
        <f>IF(AND(C151="Y",I151&gt;$C$6),"1.3 &amp; 2",'[1]Instructions'!$C$7*100)</f>
        <v>1.5</v>
      </c>
      <c r="K151" s="21">
        <f t="shared" si="26"/>
        <v>0</v>
      </c>
      <c r="L151" s="19">
        <f>IF(C151="Y",MAX((0.013*$C$4*K151+((0.02*(I151-$C$4)))*K151),('[1]Instructions'!$C$7*I151*K151)),('[1]Instructions'!$C$7*I151*K151))</f>
        <v>0</v>
      </c>
      <c r="M151" s="22">
        <f t="shared" si="20"/>
        <v>0</v>
      </c>
      <c r="O151" s="23">
        <v>303</v>
      </c>
      <c r="P151" s="24">
        <f t="shared" si="21"/>
        <v>-0.19801980198019803</v>
      </c>
      <c r="Q151" s="25">
        <f t="shared" si="22"/>
        <v>0.0033003300330033004</v>
      </c>
      <c r="R151" s="26">
        <f t="shared" si="19"/>
        <v>-0.19801980198019803</v>
      </c>
      <c r="S151" s="27">
        <f t="shared" si="23"/>
        <v>0.0033003300330033004</v>
      </c>
    </row>
    <row r="152" spans="1:19" ht="15.75">
      <c r="A152" s="30"/>
      <c r="B152" s="30"/>
      <c r="C152" s="31"/>
      <c r="D152" s="32"/>
      <c r="E152" s="32"/>
      <c r="F152" s="18">
        <f t="shared" si="24"/>
        <v>0</v>
      </c>
      <c r="G152" s="33"/>
      <c r="H152" s="34"/>
      <c r="I152" s="19">
        <f t="shared" si="25"/>
        <v>0</v>
      </c>
      <c r="J152" s="20">
        <f>IF(AND(C152="Y",I152&gt;$C$6),"1.3 &amp; 2",'[1]Instructions'!$C$7*100)</f>
        <v>1.5</v>
      </c>
      <c r="K152" s="21">
        <f t="shared" si="26"/>
        <v>0</v>
      </c>
      <c r="L152" s="19">
        <f>IF(C152="Y",MAX((0.013*$C$4*K152+((0.02*(I152-$C$4)))*K152),('[1]Instructions'!$C$7*I152*K152)),('[1]Instructions'!$C$7*I152*K152))</f>
        <v>0</v>
      </c>
      <c r="M152" s="22">
        <f t="shared" si="20"/>
        <v>0</v>
      </c>
      <c r="O152" s="23">
        <v>303</v>
      </c>
      <c r="P152" s="24">
        <f t="shared" si="21"/>
        <v>-0.19801980198019803</v>
      </c>
      <c r="Q152" s="25">
        <f t="shared" si="22"/>
        <v>0.0033003300330033004</v>
      </c>
      <c r="R152" s="26">
        <f t="shared" si="19"/>
        <v>-0.19801980198019803</v>
      </c>
      <c r="S152" s="27">
        <f t="shared" si="23"/>
        <v>0.0033003300330033004</v>
      </c>
    </row>
    <row r="153" spans="1:19" ht="15.75">
      <c r="A153" s="30"/>
      <c r="B153" s="30"/>
      <c r="C153" s="31"/>
      <c r="D153" s="32"/>
      <c r="E153" s="32"/>
      <c r="F153" s="18">
        <f t="shared" si="24"/>
        <v>0</v>
      </c>
      <c r="G153" s="33"/>
      <c r="H153" s="34"/>
      <c r="I153" s="19">
        <f t="shared" si="25"/>
        <v>0</v>
      </c>
      <c r="J153" s="20">
        <f>IF(AND(C153="Y",I153&gt;$C$6),"1.3 &amp; 2",'[1]Instructions'!$C$7*100)</f>
        <v>1.5</v>
      </c>
      <c r="K153" s="21">
        <f t="shared" si="26"/>
        <v>0</v>
      </c>
      <c r="L153" s="19">
        <f>IF(C153="Y",MAX((0.013*$C$4*K153+((0.02*(I153-$C$4)))*K153),('[1]Instructions'!$C$7*I153*K153)),('[1]Instructions'!$C$7*I153*K153))</f>
        <v>0</v>
      </c>
      <c r="M153" s="22">
        <f t="shared" si="20"/>
        <v>0</v>
      </c>
      <c r="O153" s="23">
        <v>303</v>
      </c>
      <c r="P153" s="24">
        <f t="shared" si="21"/>
        <v>-0.19801980198019803</v>
      </c>
      <c r="Q153" s="25">
        <f t="shared" si="22"/>
        <v>0.0033003300330033004</v>
      </c>
      <c r="R153" s="26">
        <f t="shared" si="19"/>
        <v>-0.19801980198019803</v>
      </c>
      <c r="S153" s="27">
        <f t="shared" si="23"/>
        <v>0.0033003300330033004</v>
      </c>
    </row>
    <row r="154" spans="1:19" ht="15.75">
      <c r="A154" s="30"/>
      <c r="B154" s="30"/>
      <c r="C154" s="31"/>
      <c r="D154" s="32"/>
      <c r="E154" s="32"/>
      <c r="F154" s="18">
        <f t="shared" si="24"/>
        <v>0</v>
      </c>
      <c r="G154" s="33"/>
      <c r="H154" s="34"/>
      <c r="I154" s="19">
        <f t="shared" si="25"/>
        <v>0</v>
      </c>
      <c r="J154" s="20">
        <f>IF(AND(C154="Y",I154&gt;$C$6),"1.3 &amp; 2",'[1]Instructions'!$C$7*100)</f>
        <v>1.5</v>
      </c>
      <c r="K154" s="21">
        <f t="shared" si="26"/>
        <v>0</v>
      </c>
      <c r="L154" s="19">
        <f>IF(C154="Y",MAX((0.013*$C$4*K154+((0.02*(I154-$C$4)))*K154),('[1]Instructions'!$C$7*I154*K154)),('[1]Instructions'!$C$7*I154*K154))</f>
        <v>0</v>
      </c>
      <c r="M154" s="22">
        <f t="shared" si="20"/>
        <v>0</v>
      </c>
      <c r="O154" s="23">
        <v>303</v>
      </c>
      <c r="P154" s="24">
        <f t="shared" si="21"/>
        <v>-0.19801980198019803</v>
      </c>
      <c r="Q154" s="25">
        <f t="shared" si="22"/>
        <v>0.0033003300330033004</v>
      </c>
      <c r="R154" s="26">
        <f t="shared" si="19"/>
        <v>-0.19801980198019803</v>
      </c>
      <c r="S154" s="27">
        <f t="shared" si="23"/>
        <v>0.0033003300330033004</v>
      </c>
    </row>
    <row r="155" spans="1:19" ht="15.75">
      <c r="A155" s="30"/>
      <c r="B155" s="30"/>
      <c r="C155" s="31"/>
      <c r="D155" s="32"/>
      <c r="E155" s="32"/>
      <c r="F155" s="18">
        <f t="shared" si="24"/>
        <v>0</v>
      </c>
      <c r="G155" s="33"/>
      <c r="H155" s="34"/>
      <c r="I155" s="19">
        <f t="shared" si="25"/>
        <v>0</v>
      </c>
      <c r="J155" s="20">
        <f>IF(AND(C155="Y",I155&gt;$C$6),"1.3 &amp; 2",'[1]Instructions'!$C$7*100)</f>
        <v>1.5</v>
      </c>
      <c r="K155" s="21">
        <f t="shared" si="26"/>
        <v>0</v>
      </c>
      <c r="L155" s="19">
        <f>IF(C155="Y",MAX((0.013*$C$4*K155+((0.02*(I155-$C$4)))*K155),('[1]Instructions'!$C$7*I155*K155)),('[1]Instructions'!$C$7*I155*K155))</f>
        <v>0</v>
      </c>
      <c r="M155" s="22">
        <f t="shared" si="20"/>
        <v>0</v>
      </c>
      <c r="O155" s="23">
        <v>303</v>
      </c>
      <c r="P155" s="24">
        <f t="shared" si="21"/>
        <v>-0.19801980198019803</v>
      </c>
      <c r="Q155" s="25">
        <f t="shared" si="22"/>
        <v>0.0033003300330033004</v>
      </c>
      <c r="R155" s="26">
        <f t="shared" si="19"/>
        <v>-0.19801980198019803</v>
      </c>
      <c r="S155" s="27">
        <f t="shared" si="23"/>
        <v>0.0033003300330033004</v>
      </c>
    </row>
    <row r="156" spans="1:19" ht="15.75">
      <c r="A156" s="30"/>
      <c r="B156" s="30"/>
      <c r="C156" s="31"/>
      <c r="D156" s="32"/>
      <c r="E156" s="32"/>
      <c r="F156" s="18">
        <f t="shared" si="24"/>
        <v>0</v>
      </c>
      <c r="G156" s="33"/>
      <c r="H156" s="34"/>
      <c r="I156" s="19">
        <f t="shared" si="25"/>
        <v>0</v>
      </c>
      <c r="J156" s="20">
        <f>IF(AND(C156="Y",I156&gt;$C$6),"1.3 &amp; 2",'[1]Instructions'!$C$7*100)</f>
        <v>1.5</v>
      </c>
      <c r="K156" s="21">
        <f t="shared" si="26"/>
        <v>0</v>
      </c>
      <c r="L156" s="19">
        <f>IF(C156="Y",MAX((0.013*$C$4*K156+((0.02*(I156-$C$4)))*K156),('[1]Instructions'!$C$7*I156*K156)),('[1]Instructions'!$C$7*I156*K156))</f>
        <v>0</v>
      </c>
      <c r="M156" s="22">
        <f t="shared" si="20"/>
        <v>0</v>
      </c>
      <c r="O156" s="23">
        <v>303</v>
      </c>
      <c r="P156" s="24">
        <f t="shared" si="21"/>
        <v>-0.19801980198019803</v>
      </c>
      <c r="Q156" s="25">
        <f t="shared" si="22"/>
        <v>0.0033003300330033004</v>
      </c>
      <c r="R156" s="26">
        <f t="shared" si="19"/>
        <v>-0.19801980198019803</v>
      </c>
      <c r="S156" s="27">
        <f t="shared" si="23"/>
        <v>0.0033003300330033004</v>
      </c>
    </row>
    <row r="157" spans="1:19" ht="15.75">
      <c r="A157" s="30"/>
      <c r="B157" s="30"/>
      <c r="C157" s="31"/>
      <c r="D157" s="32"/>
      <c r="E157" s="32"/>
      <c r="F157" s="18">
        <f t="shared" si="24"/>
        <v>0</v>
      </c>
      <c r="G157" s="33"/>
      <c r="H157" s="34"/>
      <c r="I157" s="19">
        <f t="shared" si="25"/>
        <v>0</v>
      </c>
      <c r="J157" s="20">
        <f>IF(AND(C157="Y",I157&gt;$C$6),"1.3 &amp; 2",'[1]Instructions'!$C$7*100)</f>
        <v>1.5</v>
      </c>
      <c r="K157" s="21">
        <f t="shared" si="26"/>
        <v>0</v>
      </c>
      <c r="L157" s="19">
        <f>IF(C157="Y",MAX((0.013*$C$4*K157+((0.02*(I157-$C$4)))*K157),('[1]Instructions'!$C$7*I157*K157)),('[1]Instructions'!$C$7*I157*K157))</f>
        <v>0</v>
      </c>
      <c r="M157" s="22">
        <f t="shared" si="20"/>
        <v>0</v>
      </c>
      <c r="O157" s="23">
        <v>303</v>
      </c>
      <c r="P157" s="24">
        <f t="shared" si="21"/>
        <v>-0.19801980198019803</v>
      </c>
      <c r="Q157" s="25">
        <f t="shared" si="22"/>
        <v>0.0033003300330033004</v>
      </c>
      <c r="R157" s="26">
        <f t="shared" si="19"/>
        <v>-0.19801980198019803</v>
      </c>
      <c r="S157" s="27">
        <f t="shared" si="23"/>
        <v>0.0033003300330033004</v>
      </c>
    </row>
    <row r="158" spans="1:19" ht="15.75">
      <c r="A158" s="30"/>
      <c r="B158" s="30"/>
      <c r="C158" s="31"/>
      <c r="D158" s="32"/>
      <c r="E158" s="32"/>
      <c r="F158" s="18">
        <f t="shared" si="24"/>
        <v>0</v>
      </c>
      <c r="G158" s="33"/>
      <c r="H158" s="34"/>
      <c r="I158" s="19">
        <f t="shared" si="25"/>
        <v>0</v>
      </c>
      <c r="J158" s="20">
        <f>IF(AND(C158="Y",I158&gt;$C$6),"1.3 &amp; 2",'[1]Instructions'!$C$7*100)</f>
        <v>1.5</v>
      </c>
      <c r="K158" s="21">
        <f t="shared" si="26"/>
        <v>0</v>
      </c>
      <c r="L158" s="19">
        <f>IF(C158="Y",MAX((0.013*$C$4*K158+((0.02*(I158-$C$4)))*K158),('[1]Instructions'!$C$7*I158*K158)),('[1]Instructions'!$C$7*I158*K158))</f>
        <v>0</v>
      </c>
      <c r="M158" s="22">
        <f t="shared" si="20"/>
        <v>0</v>
      </c>
      <c r="O158" s="23">
        <v>303</v>
      </c>
      <c r="P158" s="24">
        <f t="shared" si="21"/>
        <v>-0.19801980198019803</v>
      </c>
      <c r="Q158" s="25">
        <f t="shared" si="22"/>
        <v>0.0033003300330033004</v>
      </c>
      <c r="R158" s="26">
        <f t="shared" si="19"/>
        <v>-0.19801980198019803</v>
      </c>
      <c r="S158" s="27">
        <f t="shared" si="23"/>
        <v>0.0033003300330033004</v>
      </c>
    </row>
    <row r="159" spans="1:19" ht="15.75">
      <c r="A159" s="30"/>
      <c r="B159" s="30"/>
      <c r="C159" s="31"/>
      <c r="D159" s="32"/>
      <c r="E159" s="32"/>
      <c r="F159" s="18">
        <f t="shared" si="24"/>
        <v>0</v>
      </c>
      <c r="G159" s="33"/>
      <c r="H159" s="34"/>
      <c r="I159" s="19">
        <f t="shared" si="25"/>
        <v>0</v>
      </c>
      <c r="J159" s="20">
        <f>IF(AND(C159="Y",I159&gt;$C$6),"1.3 &amp; 2",'[1]Instructions'!$C$7*100)</f>
        <v>1.5</v>
      </c>
      <c r="K159" s="21">
        <f t="shared" si="26"/>
        <v>0</v>
      </c>
      <c r="L159" s="19">
        <f>IF(C159="Y",MAX((0.013*$C$4*K159+((0.02*(I159-$C$4)))*K159),('[1]Instructions'!$C$7*I159*K159)),('[1]Instructions'!$C$7*I159*K159))</f>
        <v>0</v>
      </c>
      <c r="M159" s="22">
        <f t="shared" si="20"/>
        <v>0</v>
      </c>
      <c r="O159" s="23">
        <v>303</v>
      </c>
      <c r="P159" s="24">
        <f t="shared" si="21"/>
        <v>-0.19801980198019803</v>
      </c>
      <c r="Q159" s="25">
        <f t="shared" si="22"/>
        <v>0.0033003300330033004</v>
      </c>
      <c r="R159" s="26">
        <f t="shared" si="19"/>
        <v>-0.19801980198019803</v>
      </c>
      <c r="S159" s="27">
        <f t="shared" si="23"/>
        <v>0.0033003300330033004</v>
      </c>
    </row>
    <row r="160" spans="1:19" ht="15.75">
      <c r="A160" s="30"/>
      <c r="B160" s="30"/>
      <c r="C160" s="31"/>
      <c r="D160" s="32"/>
      <c r="E160" s="32"/>
      <c r="F160" s="18">
        <f t="shared" si="24"/>
        <v>0</v>
      </c>
      <c r="G160" s="33"/>
      <c r="H160" s="34"/>
      <c r="I160" s="19">
        <f t="shared" si="25"/>
        <v>0</v>
      </c>
      <c r="J160" s="20">
        <f>IF(AND(C160="Y",I160&gt;$C$6),"1.3 &amp; 2",'[1]Instructions'!$C$7*100)</f>
        <v>1.5</v>
      </c>
      <c r="K160" s="21">
        <f t="shared" si="26"/>
        <v>0</v>
      </c>
      <c r="L160" s="19">
        <f>IF(C160="Y",MAX((0.013*$C$4*K160+((0.02*(I160-$C$4)))*K160),('[1]Instructions'!$C$7*I160*K160)),('[1]Instructions'!$C$7*I160*K160))</f>
        <v>0</v>
      </c>
      <c r="M160" s="22">
        <f t="shared" si="20"/>
        <v>0</v>
      </c>
      <c r="O160" s="23">
        <v>303</v>
      </c>
      <c r="P160" s="24">
        <f t="shared" si="21"/>
        <v>-0.19801980198019803</v>
      </c>
      <c r="Q160" s="25">
        <f t="shared" si="22"/>
        <v>0.0033003300330033004</v>
      </c>
      <c r="R160" s="26">
        <f t="shared" si="19"/>
        <v>-0.19801980198019803</v>
      </c>
      <c r="S160" s="27">
        <f t="shared" si="23"/>
        <v>0.0033003300330033004</v>
      </c>
    </row>
    <row r="161" spans="1:19" ht="15.75">
      <c r="A161" s="30"/>
      <c r="B161" s="30"/>
      <c r="C161" s="31"/>
      <c r="D161" s="32"/>
      <c r="E161" s="32"/>
      <c r="F161" s="18">
        <f t="shared" si="24"/>
        <v>0</v>
      </c>
      <c r="G161" s="33"/>
      <c r="H161" s="34"/>
      <c r="I161" s="19">
        <f t="shared" si="25"/>
        <v>0</v>
      </c>
      <c r="J161" s="20">
        <f>IF(AND(C161="Y",I161&gt;$C$6),"1.3 &amp; 2",'[1]Instructions'!$C$7*100)</f>
        <v>1.5</v>
      </c>
      <c r="K161" s="21">
        <f t="shared" si="26"/>
        <v>0</v>
      </c>
      <c r="L161" s="19">
        <f>IF(C161="Y",MAX((0.013*$C$4*K161+((0.02*(I161-$C$4)))*K161),('[1]Instructions'!$C$7*I161*K161)),('[1]Instructions'!$C$7*I161*K161))</f>
        <v>0</v>
      </c>
      <c r="M161" s="22">
        <f t="shared" si="20"/>
        <v>0</v>
      </c>
      <c r="O161" s="23">
        <v>303</v>
      </c>
      <c r="P161" s="24">
        <f t="shared" si="21"/>
        <v>-0.19801980198019803</v>
      </c>
      <c r="Q161" s="25">
        <f t="shared" si="22"/>
        <v>0.0033003300330033004</v>
      </c>
      <c r="R161" s="26">
        <f t="shared" si="19"/>
        <v>-0.19801980198019803</v>
      </c>
      <c r="S161" s="27">
        <f t="shared" si="23"/>
        <v>0.0033003300330033004</v>
      </c>
    </row>
    <row r="162" spans="1:19" ht="15.75">
      <c r="A162" s="30"/>
      <c r="B162" s="30"/>
      <c r="C162" s="31"/>
      <c r="D162" s="32"/>
      <c r="E162" s="32"/>
      <c r="F162" s="18">
        <f t="shared" si="24"/>
        <v>0</v>
      </c>
      <c r="G162" s="33"/>
      <c r="H162" s="34"/>
      <c r="I162" s="19">
        <f t="shared" si="25"/>
        <v>0</v>
      </c>
      <c r="J162" s="20">
        <f>IF(AND(C162="Y",I162&gt;$C$6),"1.3 &amp; 2",'[1]Instructions'!$C$7*100)</f>
        <v>1.5</v>
      </c>
      <c r="K162" s="21">
        <f t="shared" si="26"/>
        <v>0</v>
      </c>
      <c r="L162" s="19">
        <f>IF(C162="Y",MAX((0.013*$C$4*K162+((0.02*(I162-$C$4)))*K162),('[1]Instructions'!$C$7*I162*K162)),('[1]Instructions'!$C$7*I162*K162))</f>
        <v>0</v>
      </c>
      <c r="M162" s="22">
        <f t="shared" si="20"/>
        <v>0</v>
      </c>
      <c r="O162" s="23">
        <v>303</v>
      </c>
      <c r="P162" s="24">
        <f t="shared" si="21"/>
        <v>-0.19801980198019803</v>
      </c>
      <c r="Q162" s="25">
        <f t="shared" si="22"/>
        <v>0.0033003300330033004</v>
      </c>
      <c r="R162" s="26">
        <f t="shared" si="19"/>
        <v>-0.19801980198019803</v>
      </c>
      <c r="S162" s="27">
        <f t="shared" si="23"/>
        <v>0.0033003300330033004</v>
      </c>
    </row>
    <row r="163" spans="1:19" ht="15.75">
      <c r="A163" s="30"/>
      <c r="B163" s="30"/>
      <c r="C163" s="31"/>
      <c r="D163" s="32"/>
      <c r="E163" s="32"/>
      <c r="F163" s="18">
        <f t="shared" si="24"/>
        <v>0</v>
      </c>
      <c r="G163" s="33"/>
      <c r="H163" s="34"/>
      <c r="I163" s="19">
        <f t="shared" si="25"/>
        <v>0</v>
      </c>
      <c r="J163" s="20">
        <f>IF(AND(C163="Y",I163&gt;$C$6),"1.3 &amp; 2",'[1]Instructions'!$C$7*100)</f>
        <v>1.5</v>
      </c>
      <c r="K163" s="21">
        <f t="shared" si="26"/>
        <v>0</v>
      </c>
      <c r="L163" s="19">
        <f>IF(C163="Y",MAX((0.013*$C$4*K163+((0.02*(I163-$C$4)))*K163),('[1]Instructions'!$C$7*I163*K163)),('[1]Instructions'!$C$7*I163*K163))</f>
        <v>0</v>
      </c>
      <c r="M163" s="22">
        <f t="shared" si="20"/>
        <v>0</v>
      </c>
      <c r="O163" s="23">
        <v>303</v>
      </c>
      <c r="P163" s="24">
        <f t="shared" si="21"/>
        <v>-0.19801980198019803</v>
      </c>
      <c r="Q163" s="25">
        <f t="shared" si="22"/>
        <v>0.0033003300330033004</v>
      </c>
      <c r="R163" s="26">
        <f t="shared" si="19"/>
        <v>-0.19801980198019803</v>
      </c>
      <c r="S163" s="27">
        <f t="shared" si="23"/>
        <v>0.0033003300330033004</v>
      </c>
    </row>
    <row r="164" spans="1:19" ht="15.75">
      <c r="A164" s="30"/>
      <c r="B164" s="30"/>
      <c r="C164" s="31"/>
      <c r="D164" s="32"/>
      <c r="E164" s="32"/>
      <c r="F164" s="18">
        <f t="shared" si="24"/>
        <v>0</v>
      </c>
      <c r="G164" s="33"/>
      <c r="H164" s="34"/>
      <c r="I164" s="19">
        <f t="shared" si="25"/>
        <v>0</v>
      </c>
      <c r="J164" s="20">
        <f>IF(AND(C164="Y",I164&gt;$C$6),"1.3 &amp; 2",'[1]Instructions'!$C$7*100)</f>
        <v>1.5</v>
      </c>
      <c r="K164" s="21">
        <f t="shared" si="26"/>
        <v>0</v>
      </c>
      <c r="L164" s="19">
        <f>IF(C164="Y",MAX((0.013*$C$4*K164+((0.02*(I164-$C$4)))*K164),('[1]Instructions'!$C$7*I164*K164)),('[1]Instructions'!$C$7*I164*K164))</f>
        <v>0</v>
      </c>
      <c r="M164" s="22">
        <f t="shared" si="20"/>
        <v>0</v>
      </c>
      <c r="O164" s="23">
        <v>303</v>
      </c>
      <c r="P164" s="24">
        <f t="shared" si="21"/>
        <v>-0.19801980198019803</v>
      </c>
      <c r="Q164" s="25">
        <f t="shared" si="22"/>
        <v>0.0033003300330033004</v>
      </c>
      <c r="R164" s="26">
        <f t="shared" si="19"/>
        <v>-0.19801980198019803</v>
      </c>
      <c r="S164" s="27">
        <f t="shared" si="23"/>
        <v>0.0033003300330033004</v>
      </c>
    </row>
    <row r="165" spans="1:19" ht="15.75">
      <c r="A165" s="30"/>
      <c r="B165" s="30"/>
      <c r="C165" s="31"/>
      <c r="D165" s="32"/>
      <c r="E165" s="32"/>
      <c r="F165" s="18">
        <f t="shared" si="24"/>
        <v>0</v>
      </c>
      <c r="G165" s="33"/>
      <c r="H165" s="34"/>
      <c r="I165" s="19">
        <f t="shared" si="25"/>
        <v>0</v>
      </c>
      <c r="J165" s="20">
        <f>IF(AND(C165="Y",I165&gt;$C$6),"1.3 &amp; 2",'[1]Instructions'!$C$7*100)</f>
        <v>1.5</v>
      </c>
      <c r="K165" s="21">
        <f t="shared" si="26"/>
        <v>0</v>
      </c>
      <c r="L165" s="19">
        <f>IF(C165="Y",MAX((0.013*$C$4*K165+((0.02*(I165-$C$4)))*K165),('[1]Instructions'!$C$7*I165*K165)),('[1]Instructions'!$C$7*I165*K165))</f>
        <v>0</v>
      </c>
      <c r="M165" s="22">
        <f t="shared" si="20"/>
        <v>0</v>
      </c>
      <c r="O165" s="23">
        <v>303</v>
      </c>
      <c r="P165" s="24">
        <f t="shared" si="21"/>
        <v>-0.19801980198019803</v>
      </c>
      <c r="Q165" s="25">
        <f t="shared" si="22"/>
        <v>0.0033003300330033004</v>
      </c>
      <c r="R165" s="26">
        <f t="shared" si="19"/>
        <v>-0.19801980198019803</v>
      </c>
      <c r="S165" s="27">
        <f t="shared" si="23"/>
        <v>0.0033003300330033004</v>
      </c>
    </row>
    <row r="166" spans="1:19" ht="15.75">
      <c r="A166" s="30"/>
      <c r="B166" s="30"/>
      <c r="C166" s="31"/>
      <c r="D166" s="32"/>
      <c r="E166" s="32"/>
      <c r="F166" s="18">
        <f t="shared" si="24"/>
        <v>0</v>
      </c>
      <c r="G166" s="33"/>
      <c r="H166" s="34"/>
      <c r="I166" s="19">
        <f t="shared" si="25"/>
        <v>0</v>
      </c>
      <c r="J166" s="20">
        <f>IF(AND(C166="Y",I166&gt;$C$6),"1.3 &amp; 2",'[1]Instructions'!$C$7*100)</f>
        <v>1.5</v>
      </c>
      <c r="K166" s="21">
        <f t="shared" si="26"/>
        <v>0</v>
      </c>
      <c r="L166" s="19">
        <f>IF(C166="Y",MAX((0.013*$C$4*K166+((0.02*(I166-$C$4)))*K166),('[1]Instructions'!$C$7*I166*K166)),('[1]Instructions'!$C$7*I166*K166))</f>
        <v>0</v>
      </c>
      <c r="M166" s="22">
        <f t="shared" si="20"/>
        <v>0</v>
      </c>
      <c r="O166" s="23">
        <v>303</v>
      </c>
      <c r="P166" s="24">
        <f t="shared" si="21"/>
        <v>-0.19801980198019803</v>
      </c>
      <c r="Q166" s="25">
        <f t="shared" si="22"/>
        <v>0.0033003300330033004</v>
      </c>
      <c r="R166" s="26">
        <f t="shared" si="19"/>
        <v>-0.19801980198019803</v>
      </c>
      <c r="S166" s="27">
        <f t="shared" si="23"/>
        <v>0.0033003300330033004</v>
      </c>
    </row>
    <row r="167" spans="1:19" ht="15.75">
      <c r="A167" s="30"/>
      <c r="B167" s="30"/>
      <c r="C167" s="31"/>
      <c r="D167" s="32"/>
      <c r="E167" s="32"/>
      <c r="F167" s="18">
        <f t="shared" si="24"/>
        <v>0</v>
      </c>
      <c r="G167" s="33"/>
      <c r="H167" s="34"/>
      <c r="I167" s="19">
        <f t="shared" si="25"/>
        <v>0</v>
      </c>
      <c r="J167" s="20">
        <f>IF(AND(C167="Y",I167&gt;$C$6),"1.3 &amp; 2",'[1]Instructions'!$C$7*100)</f>
        <v>1.5</v>
      </c>
      <c r="K167" s="21">
        <f t="shared" si="26"/>
        <v>0</v>
      </c>
      <c r="L167" s="19">
        <f>IF(C167="Y",MAX((0.013*$C$4*K167+((0.02*(I167-$C$4)))*K167),('[1]Instructions'!$C$7*I167*K167)),('[1]Instructions'!$C$7*I167*K167))</f>
        <v>0</v>
      </c>
      <c r="M167" s="22">
        <f t="shared" si="20"/>
        <v>0</v>
      </c>
      <c r="O167" s="23">
        <v>303</v>
      </c>
      <c r="P167" s="24">
        <f t="shared" si="21"/>
        <v>-0.19801980198019803</v>
      </c>
      <c r="Q167" s="25">
        <f t="shared" si="22"/>
        <v>0.0033003300330033004</v>
      </c>
      <c r="R167" s="26">
        <f t="shared" si="19"/>
        <v>-0.19801980198019803</v>
      </c>
      <c r="S167" s="27">
        <f t="shared" si="23"/>
        <v>0.0033003300330033004</v>
      </c>
    </row>
    <row r="168" spans="1:19" ht="15.75">
      <c r="A168" s="30"/>
      <c r="B168" s="30"/>
      <c r="C168" s="31"/>
      <c r="D168" s="32"/>
      <c r="E168" s="32"/>
      <c r="F168" s="18">
        <f t="shared" si="24"/>
        <v>0</v>
      </c>
      <c r="G168" s="33"/>
      <c r="H168" s="34"/>
      <c r="I168" s="19">
        <f t="shared" si="25"/>
        <v>0</v>
      </c>
      <c r="J168" s="20">
        <f>IF(AND(C168="Y",I168&gt;$C$6),"1.3 &amp; 2",'[1]Instructions'!$C$7*100)</f>
        <v>1.5</v>
      </c>
      <c r="K168" s="21">
        <f t="shared" si="26"/>
        <v>0</v>
      </c>
      <c r="L168" s="19">
        <f>IF(C168="Y",MAX((0.013*$C$4*K168+((0.02*(I168-$C$4)))*K168),('[1]Instructions'!$C$7*I168*K168)),('[1]Instructions'!$C$7*I168*K168))</f>
        <v>0</v>
      </c>
      <c r="M168" s="22">
        <f t="shared" si="20"/>
        <v>0</v>
      </c>
      <c r="O168" s="23">
        <v>303</v>
      </c>
      <c r="P168" s="24">
        <f t="shared" si="21"/>
        <v>-0.19801980198019803</v>
      </c>
      <c r="Q168" s="25">
        <f t="shared" si="22"/>
        <v>0.0033003300330033004</v>
      </c>
      <c r="R168" s="26">
        <f t="shared" si="19"/>
        <v>-0.19801980198019803</v>
      </c>
      <c r="S168" s="27">
        <f t="shared" si="23"/>
        <v>0.0033003300330033004</v>
      </c>
    </row>
    <row r="169" spans="1:19" ht="15.75">
      <c r="A169" s="30"/>
      <c r="B169" s="30"/>
      <c r="C169" s="31"/>
      <c r="D169" s="32"/>
      <c r="E169" s="32"/>
      <c r="F169" s="18">
        <f t="shared" si="24"/>
        <v>0</v>
      </c>
      <c r="G169" s="33"/>
      <c r="H169" s="34"/>
      <c r="I169" s="19">
        <f t="shared" si="25"/>
        <v>0</v>
      </c>
      <c r="J169" s="20">
        <f>IF(AND(C169="Y",I169&gt;$C$6),"1.3 &amp; 2",'[1]Instructions'!$C$7*100)</f>
        <v>1.5</v>
      </c>
      <c r="K169" s="21">
        <f t="shared" si="26"/>
        <v>0</v>
      </c>
      <c r="L169" s="19">
        <f>IF(C169="Y",MAX((0.013*$C$4*K169+((0.02*(I169-$C$4)))*K169),('[1]Instructions'!$C$7*I169*K169)),('[1]Instructions'!$C$7*I169*K169))</f>
        <v>0</v>
      </c>
      <c r="M169" s="22">
        <f t="shared" si="20"/>
        <v>0</v>
      </c>
      <c r="O169" s="23">
        <v>303</v>
      </c>
      <c r="P169" s="24">
        <f t="shared" si="21"/>
        <v>-0.19801980198019803</v>
      </c>
      <c r="Q169" s="25">
        <f t="shared" si="22"/>
        <v>0.0033003300330033004</v>
      </c>
      <c r="R169" s="26">
        <f t="shared" si="19"/>
        <v>-0.19801980198019803</v>
      </c>
      <c r="S169" s="27">
        <f t="shared" si="23"/>
        <v>0.0033003300330033004</v>
      </c>
    </row>
    <row r="170" spans="1:19" ht="15.75">
      <c r="A170" s="30"/>
      <c r="B170" s="30"/>
      <c r="C170" s="31"/>
      <c r="D170" s="32"/>
      <c r="E170" s="32"/>
      <c r="F170" s="18">
        <f t="shared" si="24"/>
        <v>0</v>
      </c>
      <c r="G170" s="33"/>
      <c r="H170" s="34"/>
      <c r="I170" s="19">
        <f t="shared" si="25"/>
        <v>0</v>
      </c>
      <c r="J170" s="20">
        <f>IF(AND(C170="Y",I170&gt;$C$6),"1.3 &amp; 2",'[1]Instructions'!$C$7*100)</f>
        <v>1.5</v>
      </c>
      <c r="K170" s="21">
        <f t="shared" si="26"/>
        <v>0</v>
      </c>
      <c r="L170" s="19">
        <f>IF(C170="Y",MAX((0.013*$C$4*K170+((0.02*(I170-$C$4)))*K170),('[1]Instructions'!$C$7*I170*K170)),('[1]Instructions'!$C$7*I170*K170))</f>
        <v>0</v>
      </c>
      <c r="M170" s="22">
        <f t="shared" si="20"/>
        <v>0</v>
      </c>
      <c r="O170" s="23">
        <v>303</v>
      </c>
      <c r="P170" s="24">
        <f t="shared" si="21"/>
        <v>-0.19801980198019803</v>
      </c>
      <c r="Q170" s="25">
        <f t="shared" si="22"/>
        <v>0.0033003300330033004</v>
      </c>
      <c r="R170" s="26">
        <f t="shared" si="19"/>
        <v>-0.19801980198019803</v>
      </c>
      <c r="S170" s="27">
        <f t="shared" si="23"/>
        <v>0.0033003300330033004</v>
      </c>
    </row>
    <row r="171" spans="1:19" ht="15.75">
      <c r="A171" s="30"/>
      <c r="B171" s="30"/>
      <c r="C171" s="31"/>
      <c r="D171" s="32"/>
      <c r="E171" s="32"/>
      <c r="F171" s="18">
        <f t="shared" si="24"/>
        <v>0</v>
      </c>
      <c r="G171" s="33"/>
      <c r="H171" s="34"/>
      <c r="I171" s="19">
        <f t="shared" si="25"/>
        <v>0</v>
      </c>
      <c r="J171" s="20">
        <f>IF(AND(C171="Y",I171&gt;$C$6),"1.3 &amp; 2",'[1]Instructions'!$C$7*100)</f>
        <v>1.5</v>
      </c>
      <c r="K171" s="21">
        <f t="shared" si="26"/>
        <v>0</v>
      </c>
      <c r="L171" s="19">
        <f>IF(C171="Y",MAX((0.013*$C$4*K171+((0.02*(I171-$C$4)))*K171),('[1]Instructions'!$C$7*I171*K171)),('[1]Instructions'!$C$7*I171*K171))</f>
        <v>0</v>
      </c>
      <c r="M171" s="22">
        <f t="shared" si="20"/>
        <v>0</v>
      </c>
      <c r="O171" s="23">
        <v>303</v>
      </c>
      <c r="P171" s="24">
        <f t="shared" si="21"/>
        <v>-0.19801980198019803</v>
      </c>
      <c r="Q171" s="25">
        <f t="shared" si="22"/>
        <v>0.0033003300330033004</v>
      </c>
      <c r="R171" s="26">
        <f t="shared" si="19"/>
        <v>-0.19801980198019803</v>
      </c>
      <c r="S171" s="27">
        <f t="shared" si="23"/>
        <v>0.0033003300330033004</v>
      </c>
    </row>
    <row r="172" spans="1:19" ht="15.75">
      <c r="A172" s="30"/>
      <c r="B172" s="30"/>
      <c r="C172" s="31"/>
      <c r="D172" s="32"/>
      <c r="E172" s="32"/>
      <c r="F172" s="18">
        <f t="shared" si="24"/>
        <v>0</v>
      </c>
      <c r="G172" s="33"/>
      <c r="H172" s="34"/>
      <c r="I172" s="19">
        <f t="shared" si="25"/>
        <v>0</v>
      </c>
      <c r="J172" s="20">
        <f>IF(AND(C172="Y",I172&gt;$C$6),"1.3 &amp; 2",'[1]Instructions'!$C$7*100)</f>
        <v>1.5</v>
      </c>
      <c r="K172" s="21">
        <f t="shared" si="26"/>
        <v>0</v>
      </c>
      <c r="L172" s="19">
        <f>IF(C172="Y",MAX((0.013*$C$4*K172+((0.02*(I172-$C$4)))*K172),('[1]Instructions'!$C$7*I172*K172)),('[1]Instructions'!$C$7*I172*K172))</f>
        <v>0</v>
      </c>
      <c r="M172" s="22">
        <f t="shared" si="20"/>
        <v>0</v>
      </c>
      <c r="O172" s="23">
        <v>303</v>
      </c>
      <c r="P172" s="24">
        <f t="shared" si="21"/>
        <v>-0.19801980198019803</v>
      </c>
      <c r="Q172" s="25">
        <f t="shared" si="22"/>
        <v>0.0033003300330033004</v>
      </c>
      <c r="R172" s="26">
        <f t="shared" si="19"/>
        <v>-0.19801980198019803</v>
      </c>
      <c r="S172" s="27">
        <f t="shared" si="23"/>
        <v>0.0033003300330033004</v>
      </c>
    </row>
    <row r="173" spans="1:19" ht="15.75">
      <c r="A173" s="30"/>
      <c r="B173" s="30"/>
      <c r="C173" s="31"/>
      <c r="D173" s="32"/>
      <c r="E173" s="32"/>
      <c r="F173" s="18">
        <f t="shared" si="24"/>
        <v>0</v>
      </c>
      <c r="G173" s="33"/>
      <c r="H173" s="34"/>
      <c r="I173" s="19">
        <f t="shared" si="25"/>
        <v>0</v>
      </c>
      <c r="J173" s="20">
        <f>IF(AND(C173="Y",I173&gt;$C$6),"1.3 &amp; 2",'[1]Instructions'!$C$7*100)</f>
        <v>1.5</v>
      </c>
      <c r="K173" s="21">
        <f t="shared" si="26"/>
        <v>0</v>
      </c>
      <c r="L173" s="19">
        <f>IF(C173="Y",MAX((0.013*$C$4*K173+((0.02*(I173-$C$4)))*K173),('[1]Instructions'!$C$7*I173*K173)),('[1]Instructions'!$C$7*I173*K173))</f>
        <v>0</v>
      </c>
      <c r="M173" s="22">
        <f t="shared" si="20"/>
        <v>0</v>
      </c>
      <c r="O173" s="23">
        <v>303</v>
      </c>
      <c r="P173" s="24">
        <f t="shared" si="21"/>
        <v>-0.19801980198019803</v>
      </c>
      <c r="Q173" s="25">
        <f t="shared" si="22"/>
        <v>0.0033003300330033004</v>
      </c>
      <c r="R173" s="26">
        <f t="shared" si="19"/>
        <v>-0.19801980198019803</v>
      </c>
      <c r="S173" s="27">
        <f t="shared" si="23"/>
        <v>0.0033003300330033004</v>
      </c>
    </row>
    <row r="174" spans="1:19" ht="15.75">
      <c r="A174" s="30"/>
      <c r="B174" s="30"/>
      <c r="C174" s="31"/>
      <c r="D174" s="32"/>
      <c r="E174" s="32"/>
      <c r="F174" s="18">
        <f t="shared" si="24"/>
        <v>0</v>
      </c>
      <c r="G174" s="33"/>
      <c r="H174" s="34"/>
      <c r="I174" s="19">
        <f t="shared" si="25"/>
        <v>0</v>
      </c>
      <c r="J174" s="20">
        <f>IF(AND(C174="Y",I174&gt;$C$6),"1.3 &amp; 2",'[1]Instructions'!$C$7*100)</f>
        <v>1.5</v>
      </c>
      <c r="K174" s="21">
        <f t="shared" si="26"/>
        <v>0</v>
      </c>
      <c r="L174" s="19">
        <f>IF(C174="Y",MAX((0.013*$C$4*K174+((0.02*(I174-$C$4)))*K174),('[1]Instructions'!$C$7*I174*K174)),('[1]Instructions'!$C$7*I174*K174))</f>
        <v>0</v>
      </c>
      <c r="M174" s="22">
        <f t="shared" si="20"/>
        <v>0</v>
      </c>
      <c r="O174" s="23">
        <v>303</v>
      </c>
      <c r="P174" s="24">
        <f t="shared" si="21"/>
        <v>-0.19801980198019803</v>
      </c>
      <c r="Q174" s="25">
        <f t="shared" si="22"/>
        <v>0.0033003300330033004</v>
      </c>
      <c r="R174" s="26">
        <f t="shared" si="19"/>
        <v>-0.19801980198019803</v>
      </c>
      <c r="S174" s="27">
        <f t="shared" si="23"/>
        <v>0.0033003300330033004</v>
      </c>
    </row>
    <row r="175" spans="1:19" ht="15.75">
      <c r="A175" s="30"/>
      <c r="B175" s="30"/>
      <c r="C175" s="31"/>
      <c r="D175" s="32"/>
      <c r="E175" s="32"/>
      <c r="F175" s="18">
        <f t="shared" si="24"/>
        <v>0</v>
      </c>
      <c r="G175" s="33"/>
      <c r="H175" s="34"/>
      <c r="I175" s="19">
        <f t="shared" si="25"/>
        <v>0</v>
      </c>
      <c r="J175" s="20">
        <f>IF(AND(C175="Y",I175&gt;$C$6),"1.3 &amp; 2",'[1]Instructions'!$C$7*100)</f>
        <v>1.5</v>
      </c>
      <c r="K175" s="21">
        <f t="shared" si="26"/>
        <v>0</v>
      </c>
      <c r="L175" s="19">
        <f>IF(C175="Y",MAX((0.013*$C$4*K175+((0.02*(I175-$C$4)))*K175),('[1]Instructions'!$C$7*I175*K175)),('[1]Instructions'!$C$7*I175*K175))</f>
        <v>0</v>
      </c>
      <c r="M175" s="22">
        <f t="shared" si="20"/>
        <v>0</v>
      </c>
      <c r="O175" s="23">
        <v>303</v>
      </c>
      <c r="P175" s="24">
        <f t="shared" si="21"/>
        <v>-0.19801980198019803</v>
      </c>
      <c r="Q175" s="25">
        <f t="shared" si="22"/>
        <v>0.0033003300330033004</v>
      </c>
      <c r="R175" s="26">
        <f t="shared" si="19"/>
        <v>-0.19801980198019803</v>
      </c>
      <c r="S175" s="27">
        <f t="shared" si="23"/>
        <v>0.0033003300330033004</v>
      </c>
    </row>
    <row r="176" spans="1:19" ht="15.75">
      <c r="A176" s="30"/>
      <c r="B176" s="30"/>
      <c r="C176" s="31"/>
      <c r="D176" s="32"/>
      <c r="E176" s="32"/>
      <c r="F176" s="18">
        <f t="shared" si="24"/>
        <v>0</v>
      </c>
      <c r="G176" s="33"/>
      <c r="H176" s="34"/>
      <c r="I176" s="19">
        <f t="shared" si="25"/>
        <v>0</v>
      </c>
      <c r="J176" s="20">
        <f>IF(AND(C176="Y",I176&gt;$C$6),"1.3 &amp; 2",'[1]Instructions'!$C$7*100)</f>
        <v>1.5</v>
      </c>
      <c r="K176" s="21">
        <f t="shared" si="26"/>
        <v>0</v>
      </c>
      <c r="L176" s="19">
        <f>IF(C176="Y",MAX((0.013*$C$4*K176+((0.02*(I176-$C$4)))*K176),('[1]Instructions'!$C$7*I176*K176)),('[1]Instructions'!$C$7*I176*K176))</f>
        <v>0</v>
      </c>
      <c r="M176" s="22">
        <f t="shared" si="20"/>
        <v>0</v>
      </c>
      <c r="O176" s="23">
        <v>303</v>
      </c>
      <c r="P176" s="24">
        <f t="shared" si="21"/>
        <v>-0.19801980198019803</v>
      </c>
      <c r="Q176" s="25">
        <f t="shared" si="22"/>
        <v>0.0033003300330033004</v>
      </c>
      <c r="R176" s="26">
        <f t="shared" si="19"/>
        <v>-0.19801980198019803</v>
      </c>
      <c r="S176" s="27">
        <f t="shared" si="23"/>
        <v>0.0033003300330033004</v>
      </c>
    </row>
    <row r="177" spans="1:19" ht="15.75">
      <c r="A177" s="30"/>
      <c r="B177" s="30"/>
      <c r="C177" s="31"/>
      <c r="D177" s="32"/>
      <c r="E177" s="32"/>
      <c r="F177" s="18">
        <f t="shared" si="24"/>
        <v>0</v>
      </c>
      <c r="G177" s="33"/>
      <c r="H177" s="34"/>
      <c r="I177" s="19">
        <f t="shared" si="25"/>
        <v>0</v>
      </c>
      <c r="J177" s="20">
        <f>IF(AND(C177="Y",I177&gt;$C$6),"1.3 &amp; 2",'[1]Instructions'!$C$7*100)</f>
        <v>1.5</v>
      </c>
      <c r="K177" s="21">
        <f t="shared" si="26"/>
        <v>0</v>
      </c>
      <c r="L177" s="19">
        <f>IF(C177="Y",MAX((0.013*$C$4*K177+((0.02*(I177-$C$4)))*K177),('[1]Instructions'!$C$7*I177*K177)),('[1]Instructions'!$C$7*I177*K177))</f>
        <v>0</v>
      </c>
      <c r="M177" s="22">
        <f t="shared" si="20"/>
        <v>0</v>
      </c>
      <c r="O177" s="23">
        <v>303</v>
      </c>
      <c r="P177" s="24">
        <f t="shared" si="21"/>
        <v>-0.19801980198019803</v>
      </c>
      <c r="Q177" s="25">
        <f t="shared" si="22"/>
        <v>0.0033003300330033004</v>
      </c>
      <c r="R177" s="26">
        <f t="shared" si="19"/>
        <v>-0.19801980198019803</v>
      </c>
      <c r="S177" s="27">
        <f t="shared" si="23"/>
        <v>0.0033003300330033004</v>
      </c>
    </row>
    <row r="178" spans="1:19" ht="15.75">
      <c r="A178" s="30"/>
      <c r="B178" s="30"/>
      <c r="C178" s="31"/>
      <c r="D178" s="32"/>
      <c r="E178" s="32"/>
      <c r="F178" s="18">
        <f t="shared" si="24"/>
        <v>0</v>
      </c>
      <c r="G178" s="33"/>
      <c r="H178" s="34"/>
      <c r="I178" s="19">
        <f t="shared" si="25"/>
        <v>0</v>
      </c>
      <c r="J178" s="20">
        <f>IF(AND(C178="Y",I178&gt;$C$6),"1.3 &amp; 2",'[1]Instructions'!$C$7*100)</f>
        <v>1.5</v>
      </c>
      <c r="K178" s="21">
        <f t="shared" si="26"/>
        <v>0</v>
      </c>
      <c r="L178" s="19">
        <f>IF(C178="Y",MAX((0.013*$C$4*K178+((0.02*(I178-$C$4)))*K178),('[1]Instructions'!$C$7*I178*K178)),('[1]Instructions'!$C$7*I178*K178))</f>
        <v>0</v>
      </c>
      <c r="M178" s="22">
        <f t="shared" si="20"/>
        <v>0</v>
      </c>
      <c r="O178" s="23">
        <v>303</v>
      </c>
      <c r="P178" s="24">
        <f t="shared" si="21"/>
        <v>-0.19801980198019803</v>
      </c>
      <c r="Q178" s="25">
        <f t="shared" si="22"/>
        <v>0.0033003300330033004</v>
      </c>
      <c r="R178" s="26">
        <f t="shared" si="19"/>
        <v>-0.19801980198019803</v>
      </c>
      <c r="S178" s="27">
        <f t="shared" si="23"/>
        <v>0.0033003300330033004</v>
      </c>
    </row>
    <row r="179" spans="1:19" ht="15.75">
      <c r="A179" s="30"/>
      <c r="B179" s="30"/>
      <c r="C179" s="31"/>
      <c r="D179" s="32"/>
      <c r="E179" s="32"/>
      <c r="F179" s="18">
        <f t="shared" si="24"/>
        <v>0</v>
      </c>
      <c r="G179" s="33"/>
      <c r="H179" s="34"/>
      <c r="I179" s="19">
        <f t="shared" si="25"/>
        <v>0</v>
      </c>
      <c r="J179" s="20">
        <f>IF(AND(C179="Y",I179&gt;$C$6),"1.3 &amp; 2",'[1]Instructions'!$C$7*100)</f>
        <v>1.5</v>
      </c>
      <c r="K179" s="21">
        <f t="shared" si="26"/>
        <v>0</v>
      </c>
      <c r="L179" s="19">
        <f>IF(C179="Y",MAX((0.013*$C$4*K179+((0.02*(I179-$C$4)))*K179),('[1]Instructions'!$C$7*I179*K179)),('[1]Instructions'!$C$7*I179*K179))</f>
        <v>0</v>
      </c>
      <c r="M179" s="22">
        <f t="shared" si="20"/>
        <v>0</v>
      </c>
      <c r="O179" s="23">
        <v>303</v>
      </c>
      <c r="P179" s="24">
        <f t="shared" si="21"/>
        <v>-0.19801980198019803</v>
      </c>
      <c r="Q179" s="25">
        <f t="shared" si="22"/>
        <v>0.0033003300330033004</v>
      </c>
      <c r="R179" s="26">
        <f t="shared" si="19"/>
        <v>-0.19801980198019803</v>
      </c>
      <c r="S179" s="27">
        <f t="shared" si="23"/>
        <v>0.0033003300330033004</v>
      </c>
    </row>
    <row r="180" spans="1:19" ht="15.75">
      <c r="A180" s="30"/>
      <c r="B180" s="30"/>
      <c r="C180" s="31"/>
      <c r="D180" s="32"/>
      <c r="E180" s="32"/>
      <c r="F180" s="18">
        <f t="shared" si="24"/>
        <v>0</v>
      </c>
      <c r="G180" s="33"/>
      <c r="H180" s="34"/>
      <c r="I180" s="19">
        <f t="shared" si="25"/>
        <v>0</v>
      </c>
      <c r="J180" s="20">
        <f>IF(AND(C180="Y",I180&gt;$C$6),"1.3 &amp; 2",'[1]Instructions'!$C$7*100)</f>
        <v>1.5</v>
      </c>
      <c r="K180" s="21">
        <f t="shared" si="26"/>
        <v>0</v>
      </c>
      <c r="L180" s="19">
        <f>IF(C180="Y",MAX((0.013*$C$4*K180+((0.02*(I180-$C$4)))*K180),('[1]Instructions'!$C$7*I180*K180)),('[1]Instructions'!$C$7*I180*K180))</f>
        <v>0</v>
      </c>
      <c r="M180" s="22">
        <f t="shared" si="20"/>
        <v>0</v>
      </c>
      <c r="O180" s="23">
        <v>303</v>
      </c>
      <c r="P180" s="24">
        <f t="shared" si="21"/>
        <v>-0.19801980198019803</v>
      </c>
      <c r="Q180" s="25">
        <f t="shared" si="22"/>
        <v>0.0033003300330033004</v>
      </c>
      <c r="R180" s="26">
        <f t="shared" si="19"/>
        <v>-0.19801980198019803</v>
      </c>
      <c r="S180" s="27">
        <f t="shared" si="23"/>
        <v>0.0033003300330033004</v>
      </c>
    </row>
    <row r="181" spans="1:19" ht="15.75">
      <c r="A181" s="30"/>
      <c r="B181" s="30"/>
      <c r="C181" s="31"/>
      <c r="D181" s="32"/>
      <c r="E181" s="32"/>
      <c r="F181" s="18">
        <f t="shared" si="24"/>
        <v>0</v>
      </c>
      <c r="G181" s="33"/>
      <c r="H181" s="34"/>
      <c r="I181" s="19">
        <f t="shared" si="25"/>
        <v>0</v>
      </c>
      <c r="J181" s="20">
        <f>IF(AND(C181="Y",I181&gt;$C$6),"1.3 &amp; 2",'[1]Instructions'!$C$7*100)</f>
        <v>1.5</v>
      </c>
      <c r="K181" s="21">
        <f t="shared" si="26"/>
        <v>0</v>
      </c>
      <c r="L181" s="19">
        <f>IF(C181="Y",MAX((0.013*$C$4*K181+((0.02*(I181-$C$4)))*K181),('[1]Instructions'!$C$7*I181*K181)),('[1]Instructions'!$C$7*I181*K181))</f>
        <v>0</v>
      </c>
      <c r="M181" s="22">
        <f t="shared" si="20"/>
        <v>0</v>
      </c>
      <c r="O181" s="23">
        <v>303</v>
      </c>
      <c r="P181" s="24">
        <f t="shared" si="21"/>
        <v>-0.19801980198019803</v>
      </c>
      <c r="Q181" s="25">
        <f t="shared" si="22"/>
        <v>0.0033003300330033004</v>
      </c>
      <c r="R181" s="26">
        <f t="shared" si="19"/>
        <v>-0.19801980198019803</v>
      </c>
      <c r="S181" s="27">
        <f t="shared" si="23"/>
        <v>0.0033003300330033004</v>
      </c>
    </row>
    <row r="182" spans="1:19" ht="15.75">
      <c r="A182" s="30"/>
      <c r="B182" s="30"/>
      <c r="C182" s="31"/>
      <c r="D182" s="32"/>
      <c r="E182" s="32"/>
      <c r="F182" s="18">
        <f t="shared" si="24"/>
        <v>0</v>
      </c>
      <c r="G182" s="33"/>
      <c r="H182" s="34"/>
      <c r="I182" s="19">
        <f t="shared" si="25"/>
        <v>0</v>
      </c>
      <c r="J182" s="20">
        <f>IF(AND(C182="Y",I182&gt;$C$6),"1.3 &amp; 2",'[1]Instructions'!$C$7*100)</f>
        <v>1.5</v>
      </c>
      <c r="K182" s="21">
        <f t="shared" si="26"/>
        <v>0</v>
      </c>
      <c r="L182" s="19">
        <f>IF(C182="Y",MAX((0.013*$C$4*K182+((0.02*(I182-$C$4)))*K182),('[1]Instructions'!$C$7*I182*K182)),('[1]Instructions'!$C$7*I182*K182))</f>
        <v>0</v>
      </c>
      <c r="M182" s="22">
        <f t="shared" si="20"/>
        <v>0</v>
      </c>
      <c r="O182" s="23">
        <v>303</v>
      </c>
      <c r="P182" s="24">
        <f t="shared" si="21"/>
        <v>-0.19801980198019803</v>
      </c>
      <c r="Q182" s="25">
        <f t="shared" si="22"/>
        <v>0.0033003300330033004</v>
      </c>
      <c r="R182" s="26">
        <f t="shared" si="19"/>
        <v>-0.19801980198019803</v>
      </c>
      <c r="S182" s="27">
        <f t="shared" si="23"/>
        <v>0.0033003300330033004</v>
      </c>
    </row>
    <row r="183" spans="1:19" ht="15.75">
      <c r="A183" s="30"/>
      <c r="B183" s="30"/>
      <c r="C183" s="31"/>
      <c r="D183" s="32"/>
      <c r="E183" s="32"/>
      <c r="F183" s="18">
        <f t="shared" si="24"/>
        <v>0</v>
      </c>
      <c r="G183" s="33"/>
      <c r="H183" s="34"/>
      <c r="I183" s="19">
        <f t="shared" si="25"/>
        <v>0</v>
      </c>
      <c r="J183" s="20">
        <f>IF(AND(C183="Y",I183&gt;$C$6),"1.3 &amp; 2",'[1]Instructions'!$C$7*100)</f>
        <v>1.5</v>
      </c>
      <c r="K183" s="21">
        <f t="shared" si="26"/>
        <v>0</v>
      </c>
      <c r="L183" s="19">
        <f>IF(C183="Y",MAX((0.013*$C$4*K183+((0.02*(I183-$C$4)))*K183),('[1]Instructions'!$C$7*I183*K183)),('[1]Instructions'!$C$7*I183*K183))</f>
        <v>0</v>
      </c>
      <c r="M183" s="22">
        <f t="shared" si="20"/>
        <v>0</v>
      </c>
      <c r="O183" s="23">
        <v>303</v>
      </c>
      <c r="P183" s="24">
        <f t="shared" si="21"/>
        <v>-0.19801980198019803</v>
      </c>
      <c r="Q183" s="25">
        <f t="shared" si="22"/>
        <v>0.0033003300330033004</v>
      </c>
      <c r="R183" s="26">
        <f t="shared" si="19"/>
        <v>-0.19801980198019803</v>
      </c>
      <c r="S183" s="27">
        <f t="shared" si="23"/>
        <v>0.0033003300330033004</v>
      </c>
    </row>
    <row r="184" spans="1:19" ht="15.75">
      <c r="A184" s="30"/>
      <c r="B184" s="30"/>
      <c r="C184" s="31"/>
      <c r="D184" s="32"/>
      <c r="E184" s="32"/>
      <c r="F184" s="18">
        <f t="shared" si="24"/>
        <v>0</v>
      </c>
      <c r="G184" s="33"/>
      <c r="H184" s="34"/>
      <c r="I184" s="19">
        <f t="shared" si="25"/>
        <v>0</v>
      </c>
      <c r="J184" s="20">
        <f>IF(AND(C184="Y",I184&gt;$C$6),"1.3 &amp; 2",'[1]Instructions'!$C$7*100)</f>
        <v>1.5</v>
      </c>
      <c r="K184" s="21">
        <f t="shared" si="26"/>
        <v>0</v>
      </c>
      <c r="L184" s="19">
        <f>IF(C184="Y",MAX((0.013*$C$4*K184+((0.02*(I184-$C$4)))*K184),('[1]Instructions'!$C$7*I184*K184)),('[1]Instructions'!$C$7*I184*K184))</f>
        <v>0</v>
      </c>
      <c r="M184" s="22">
        <f t="shared" si="20"/>
        <v>0</v>
      </c>
      <c r="O184" s="23">
        <v>303</v>
      </c>
      <c r="P184" s="24">
        <f t="shared" si="21"/>
        <v>-0.19801980198019803</v>
      </c>
      <c r="Q184" s="25">
        <f t="shared" si="22"/>
        <v>0.0033003300330033004</v>
      </c>
      <c r="R184" s="26">
        <f t="shared" si="19"/>
        <v>-0.19801980198019803</v>
      </c>
      <c r="S184" s="27">
        <f t="shared" si="23"/>
        <v>0.0033003300330033004</v>
      </c>
    </row>
    <row r="185" spans="1:19" ht="15.75">
      <c r="A185" s="30"/>
      <c r="B185" s="30"/>
      <c r="C185" s="31"/>
      <c r="D185" s="32"/>
      <c r="E185" s="32"/>
      <c r="F185" s="18">
        <f t="shared" si="24"/>
        <v>0</v>
      </c>
      <c r="G185" s="33"/>
      <c r="H185" s="34"/>
      <c r="I185" s="19">
        <f t="shared" si="25"/>
        <v>0</v>
      </c>
      <c r="J185" s="20">
        <f>IF(AND(C185="Y",I185&gt;$C$6),"1.3 &amp; 2",'[1]Instructions'!$C$7*100)</f>
        <v>1.5</v>
      </c>
      <c r="K185" s="21">
        <f t="shared" si="26"/>
        <v>0</v>
      </c>
      <c r="L185" s="19">
        <f>IF(C185="Y",MAX((0.013*$C$4*K185+((0.02*(I185-$C$4)))*K185),('[1]Instructions'!$C$7*I185*K185)),('[1]Instructions'!$C$7*I185*K185))</f>
        <v>0</v>
      </c>
      <c r="M185" s="22">
        <f t="shared" si="20"/>
        <v>0</v>
      </c>
      <c r="O185" s="23">
        <v>303</v>
      </c>
      <c r="P185" s="24">
        <f t="shared" si="21"/>
        <v>-0.19801980198019803</v>
      </c>
      <c r="Q185" s="25">
        <f t="shared" si="22"/>
        <v>0.0033003300330033004</v>
      </c>
      <c r="R185" s="26">
        <f t="shared" si="19"/>
        <v>-0.19801980198019803</v>
      </c>
      <c r="S185" s="27">
        <f t="shared" si="23"/>
        <v>0.0033003300330033004</v>
      </c>
    </row>
    <row r="186" spans="1:19" ht="15.75">
      <c r="A186" s="30"/>
      <c r="B186" s="30"/>
      <c r="C186" s="31"/>
      <c r="D186" s="32"/>
      <c r="E186" s="32"/>
      <c r="F186" s="18">
        <f t="shared" si="24"/>
        <v>0</v>
      </c>
      <c r="G186" s="33"/>
      <c r="H186" s="34"/>
      <c r="I186" s="19">
        <f t="shared" si="25"/>
        <v>0</v>
      </c>
      <c r="J186" s="20">
        <f>IF(AND(C186="Y",I186&gt;$C$6),"1.3 &amp; 2",'[1]Instructions'!$C$7*100)</f>
        <v>1.5</v>
      </c>
      <c r="K186" s="21">
        <f t="shared" si="26"/>
        <v>0</v>
      </c>
      <c r="L186" s="19">
        <f>IF(C186="Y",MAX((0.013*$C$4*K186+((0.02*(I186-$C$4)))*K186),('[1]Instructions'!$C$7*I186*K186)),('[1]Instructions'!$C$7*I186*K186))</f>
        <v>0</v>
      </c>
      <c r="M186" s="22">
        <f t="shared" si="20"/>
        <v>0</v>
      </c>
      <c r="O186" s="23">
        <v>303</v>
      </c>
      <c r="P186" s="24">
        <f t="shared" si="21"/>
        <v>-0.19801980198019803</v>
      </c>
      <c r="Q186" s="25">
        <f t="shared" si="22"/>
        <v>0.0033003300330033004</v>
      </c>
      <c r="R186" s="26">
        <f t="shared" si="19"/>
        <v>-0.19801980198019803</v>
      </c>
      <c r="S186" s="27">
        <f t="shared" si="23"/>
        <v>0.0033003300330033004</v>
      </c>
    </row>
    <row r="187" spans="1:19" ht="15.75">
      <c r="A187" s="30"/>
      <c r="B187" s="30"/>
      <c r="C187" s="31"/>
      <c r="D187" s="32"/>
      <c r="E187" s="32"/>
      <c r="F187" s="18">
        <f t="shared" si="24"/>
        <v>0</v>
      </c>
      <c r="G187" s="33"/>
      <c r="H187" s="34"/>
      <c r="I187" s="19">
        <f t="shared" si="25"/>
        <v>0</v>
      </c>
      <c r="J187" s="20">
        <f>IF(AND(C187="Y",I187&gt;$C$6),"1.3 &amp; 2",'[1]Instructions'!$C$7*100)</f>
        <v>1.5</v>
      </c>
      <c r="K187" s="21">
        <f t="shared" si="26"/>
        <v>0</v>
      </c>
      <c r="L187" s="19">
        <f>IF(C187="Y",MAX((0.013*$C$4*K187+((0.02*(I187-$C$4)))*K187),('[1]Instructions'!$C$7*I187*K187)),('[1]Instructions'!$C$7*I187*K187))</f>
        <v>0</v>
      </c>
      <c r="M187" s="22">
        <f t="shared" si="20"/>
        <v>0</v>
      </c>
      <c r="O187" s="23">
        <v>303</v>
      </c>
      <c r="P187" s="24">
        <f t="shared" si="21"/>
        <v>-0.19801980198019803</v>
      </c>
      <c r="Q187" s="25">
        <f t="shared" si="22"/>
        <v>0.0033003300330033004</v>
      </c>
      <c r="R187" s="26">
        <f t="shared" si="19"/>
        <v>-0.19801980198019803</v>
      </c>
      <c r="S187" s="27">
        <f t="shared" si="23"/>
        <v>0.0033003300330033004</v>
      </c>
    </row>
    <row r="188" spans="1:19" ht="15.75">
      <c r="A188" s="30"/>
      <c r="B188" s="30"/>
      <c r="C188" s="31"/>
      <c r="D188" s="32"/>
      <c r="E188" s="32"/>
      <c r="F188" s="18">
        <f t="shared" si="24"/>
        <v>0</v>
      </c>
      <c r="G188" s="33"/>
      <c r="H188" s="34"/>
      <c r="I188" s="19">
        <f t="shared" si="25"/>
        <v>0</v>
      </c>
      <c r="J188" s="20">
        <f>IF(AND(C188="Y",I188&gt;$C$6),"1.3 &amp; 2",'[1]Instructions'!$C$7*100)</f>
        <v>1.5</v>
      </c>
      <c r="K188" s="21">
        <f t="shared" si="26"/>
        <v>0</v>
      </c>
      <c r="L188" s="19">
        <f>IF(C188="Y",MAX((0.013*$C$4*K188+((0.02*(I188-$C$4)))*K188),('[1]Instructions'!$C$7*I188*K188)),('[1]Instructions'!$C$7*I188*K188))</f>
        <v>0</v>
      </c>
      <c r="M188" s="22">
        <f t="shared" si="20"/>
        <v>0</v>
      </c>
      <c r="O188" s="23">
        <v>303</v>
      </c>
      <c r="P188" s="24">
        <f t="shared" si="21"/>
        <v>-0.19801980198019803</v>
      </c>
      <c r="Q188" s="25">
        <f t="shared" si="22"/>
        <v>0.0033003300330033004</v>
      </c>
      <c r="R188" s="26">
        <f t="shared" si="19"/>
        <v>-0.19801980198019803</v>
      </c>
      <c r="S188" s="27">
        <f t="shared" si="23"/>
        <v>0.0033003300330033004</v>
      </c>
    </row>
    <row r="189" spans="1:19" ht="15.75">
      <c r="A189" s="30"/>
      <c r="B189" s="30"/>
      <c r="C189" s="31"/>
      <c r="D189" s="32"/>
      <c r="E189" s="32"/>
      <c r="F189" s="18">
        <f t="shared" si="24"/>
        <v>0</v>
      </c>
      <c r="G189" s="33"/>
      <c r="H189" s="34"/>
      <c r="I189" s="19">
        <f t="shared" si="25"/>
        <v>0</v>
      </c>
      <c r="J189" s="20">
        <f>IF(AND(C189="Y",I189&gt;$C$6),"1.3 &amp; 2",'[1]Instructions'!$C$7*100)</f>
        <v>1.5</v>
      </c>
      <c r="K189" s="21">
        <f t="shared" si="26"/>
        <v>0</v>
      </c>
      <c r="L189" s="19">
        <f>IF(C189="Y",MAX((0.013*$C$4*K189+((0.02*(I189-$C$4)))*K189),('[1]Instructions'!$C$7*I189*K189)),('[1]Instructions'!$C$7*I189*K189))</f>
        <v>0</v>
      </c>
      <c r="M189" s="22">
        <f t="shared" si="20"/>
        <v>0</v>
      </c>
      <c r="O189" s="23">
        <v>303</v>
      </c>
      <c r="P189" s="24">
        <f t="shared" si="21"/>
        <v>-0.19801980198019803</v>
      </c>
      <c r="Q189" s="25">
        <f t="shared" si="22"/>
        <v>0.0033003300330033004</v>
      </c>
      <c r="R189" s="26">
        <f t="shared" si="19"/>
        <v>-0.19801980198019803</v>
      </c>
      <c r="S189" s="27">
        <f t="shared" si="23"/>
        <v>0.0033003300330033004</v>
      </c>
    </row>
    <row r="190" spans="1:19" ht="15.75">
      <c r="A190" s="30"/>
      <c r="B190" s="30"/>
      <c r="C190" s="31"/>
      <c r="D190" s="32"/>
      <c r="E190" s="32"/>
      <c r="F190" s="18">
        <f t="shared" si="24"/>
        <v>0</v>
      </c>
      <c r="G190" s="33"/>
      <c r="H190" s="34"/>
      <c r="I190" s="19">
        <f t="shared" si="25"/>
        <v>0</v>
      </c>
      <c r="J190" s="20">
        <f>IF(AND(C190="Y",I190&gt;$C$6),"1.3 &amp; 2",'[1]Instructions'!$C$7*100)</f>
        <v>1.5</v>
      </c>
      <c r="K190" s="21">
        <f t="shared" si="26"/>
        <v>0</v>
      </c>
      <c r="L190" s="19">
        <f>IF(C190="Y",MAX((0.013*$C$4*K190+((0.02*(I190-$C$4)))*K190),('[1]Instructions'!$C$7*I190*K190)),('[1]Instructions'!$C$7*I190*K190))</f>
        <v>0</v>
      </c>
      <c r="M190" s="22">
        <f t="shared" si="20"/>
        <v>0</v>
      </c>
      <c r="O190" s="23">
        <v>303</v>
      </c>
      <c r="P190" s="24">
        <f t="shared" si="21"/>
        <v>-0.19801980198019803</v>
      </c>
      <c r="Q190" s="25">
        <f t="shared" si="22"/>
        <v>0.0033003300330033004</v>
      </c>
      <c r="R190" s="26">
        <f t="shared" si="19"/>
        <v>-0.19801980198019803</v>
      </c>
      <c r="S190" s="27">
        <f t="shared" si="23"/>
        <v>0.0033003300330033004</v>
      </c>
    </row>
    <row r="191" spans="1:19" ht="15.75">
      <c r="A191" s="30"/>
      <c r="B191" s="30"/>
      <c r="C191" s="31"/>
      <c r="D191" s="32"/>
      <c r="E191" s="32"/>
      <c r="F191" s="18">
        <f t="shared" si="24"/>
        <v>0</v>
      </c>
      <c r="G191" s="33"/>
      <c r="H191" s="34"/>
      <c r="I191" s="19">
        <f t="shared" si="25"/>
        <v>0</v>
      </c>
      <c r="J191" s="20">
        <f>IF(AND(C191="Y",I191&gt;$C$6),"1.3 &amp; 2",'[1]Instructions'!$C$7*100)</f>
        <v>1.5</v>
      </c>
      <c r="K191" s="21">
        <f t="shared" si="26"/>
        <v>0</v>
      </c>
      <c r="L191" s="19">
        <f>IF(C191="Y",MAX((0.013*$C$4*K191+((0.02*(I191-$C$4)))*K191),('[1]Instructions'!$C$7*I191*K191)),('[1]Instructions'!$C$7*I191*K191))</f>
        <v>0</v>
      </c>
      <c r="M191" s="22">
        <f t="shared" si="20"/>
        <v>0</v>
      </c>
      <c r="O191" s="23">
        <v>303</v>
      </c>
      <c r="P191" s="24">
        <f t="shared" si="21"/>
        <v>-0.19801980198019803</v>
      </c>
      <c r="Q191" s="25">
        <f t="shared" si="22"/>
        <v>0.0033003300330033004</v>
      </c>
      <c r="R191" s="26">
        <f t="shared" si="19"/>
        <v>-0.19801980198019803</v>
      </c>
      <c r="S191" s="27">
        <f t="shared" si="23"/>
        <v>0.0033003300330033004</v>
      </c>
    </row>
    <row r="192" spans="1:19" ht="15.75">
      <c r="A192" s="30"/>
      <c r="B192" s="30"/>
      <c r="C192" s="31"/>
      <c r="D192" s="32"/>
      <c r="E192" s="32"/>
      <c r="F192" s="18">
        <f t="shared" si="24"/>
        <v>0</v>
      </c>
      <c r="G192" s="33"/>
      <c r="H192" s="34"/>
      <c r="I192" s="19">
        <f t="shared" si="25"/>
        <v>0</v>
      </c>
      <c r="J192" s="20">
        <f>IF(AND(C192="Y",I192&gt;$C$6),"1.3 &amp; 2",'[1]Instructions'!$C$7*100)</f>
        <v>1.5</v>
      </c>
      <c r="K192" s="21">
        <f t="shared" si="26"/>
        <v>0</v>
      </c>
      <c r="L192" s="19">
        <f>IF(C192="Y",MAX((0.013*$C$4*K192+((0.02*(I192-$C$4)))*K192),('[1]Instructions'!$C$7*I192*K192)),('[1]Instructions'!$C$7*I192*K192))</f>
        <v>0</v>
      </c>
      <c r="M192" s="22">
        <f t="shared" si="20"/>
        <v>0</v>
      </c>
      <c r="O192" s="23">
        <v>303</v>
      </c>
      <c r="P192" s="24">
        <f t="shared" si="21"/>
        <v>-0.19801980198019803</v>
      </c>
      <c r="Q192" s="25">
        <f t="shared" si="22"/>
        <v>0.0033003300330033004</v>
      </c>
      <c r="R192" s="26">
        <f t="shared" si="19"/>
        <v>-0.19801980198019803</v>
      </c>
      <c r="S192" s="27">
        <f t="shared" si="23"/>
        <v>0.0033003300330033004</v>
      </c>
    </row>
    <row r="193" spans="1:19" ht="15.75">
      <c r="A193" s="30"/>
      <c r="B193" s="30"/>
      <c r="C193" s="31"/>
      <c r="D193" s="32"/>
      <c r="E193" s="32"/>
      <c r="F193" s="18">
        <f t="shared" si="24"/>
        <v>0</v>
      </c>
      <c r="G193" s="33"/>
      <c r="H193" s="34"/>
      <c r="I193" s="19">
        <f t="shared" si="25"/>
        <v>0</v>
      </c>
      <c r="J193" s="20">
        <f>IF(AND(C193="Y",I193&gt;$C$6),"1.3 &amp; 2",'[1]Instructions'!$C$7*100)</f>
        <v>1.5</v>
      </c>
      <c r="K193" s="21">
        <f t="shared" si="26"/>
        <v>0</v>
      </c>
      <c r="L193" s="19">
        <f>IF(C193="Y",MAX((0.013*$C$4*K193+((0.02*(I193-$C$4)))*K193),('[1]Instructions'!$C$7*I193*K193)),('[1]Instructions'!$C$7*I193*K193))</f>
        <v>0</v>
      </c>
      <c r="M193" s="22">
        <f t="shared" si="20"/>
        <v>0</v>
      </c>
      <c r="O193" s="23">
        <v>303</v>
      </c>
      <c r="P193" s="24">
        <f t="shared" si="21"/>
        <v>-0.19801980198019803</v>
      </c>
      <c r="Q193" s="25">
        <f t="shared" si="22"/>
        <v>0.0033003300330033004</v>
      </c>
      <c r="R193" s="26">
        <f t="shared" si="19"/>
        <v>-0.19801980198019803</v>
      </c>
      <c r="S193" s="27">
        <f t="shared" si="23"/>
        <v>0.0033003300330033004</v>
      </c>
    </row>
    <row r="194" spans="1:19" ht="15.75">
      <c r="A194" s="30"/>
      <c r="B194" s="30"/>
      <c r="C194" s="31"/>
      <c r="D194" s="32"/>
      <c r="E194" s="32"/>
      <c r="F194" s="18">
        <f t="shared" si="24"/>
        <v>0</v>
      </c>
      <c r="G194" s="33"/>
      <c r="H194" s="34"/>
      <c r="I194" s="19">
        <f t="shared" si="25"/>
        <v>0</v>
      </c>
      <c r="J194" s="20">
        <f>IF(AND(C194="Y",I194&gt;$C$6),"1.3 &amp; 2",'[1]Instructions'!$C$7*100)</f>
        <v>1.5</v>
      </c>
      <c r="K194" s="21">
        <f t="shared" si="26"/>
        <v>0</v>
      </c>
      <c r="L194" s="19">
        <f>IF(C194="Y",MAX((0.013*$C$4*K194+((0.02*(I194-$C$4)))*K194),('[1]Instructions'!$C$7*I194*K194)),('[1]Instructions'!$C$7*I194*K194))</f>
        <v>0</v>
      </c>
      <c r="M194" s="22">
        <f t="shared" si="20"/>
        <v>0</v>
      </c>
      <c r="O194" s="23">
        <v>303</v>
      </c>
      <c r="P194" s="24">
        <f t="shared" si="21"/>
        <v>-0.19801980198019803</v>
      </c>
      <c r="Q194" s="25">
        <f t="shared" si="22"/>
        <v>0.0033003300330033004</v>
      </c>
      <c r="R194" s="26">
        <f t="shared" si="19"/>
        <v>-0.19801980198019803</v>
      </c>
      <c r="S194" s="27">
        <f t="shared" si="23"/>
        <v>0.0033003300330033004</v>
      </c>
    </row>
    <row r="195" spans="1:19" ht="15.75">
      <c r="A195" s="30"/>
      <c r="B195" s="30"/>
      <c r="C195" s="31"/>
      <c r="D195" s="32"/>
      <c r="E195" s="32"/>
      <c r="F195" s="18">
        <f t="shared" si="24"/>
        <v>0</v>
      </c>
      <c r="G195" s="33"/>
      <c r="H195" s="34"/>
      <c r="I195" s="19">
        <f t="shared" si="25"/>
        <v>0</v>
      </c>
      <c r="J195" s="20">
        <f>IF(AND(C195="Y",I195&gt;$C$6),"1.3 &amp; 2",'[1]Instructions'!$C$7*100)</f>
        <v>1.5</v>
      </c>
      <c r="K195" s="21">
        <f t="shared" si="26"/>
        <v>0</v>
      </c>
      <c r="L195" s="19">
        <f>IF(C195="Y",MAX((0.013*$C$4*K195+((0.02*(I195-$C$4)))*K195),('[1]Instructions'!$C$7*I195*K195)),('[1]Instructions'!$C$7*I195*K195))</f>
        <v>0</v>
      </c>
      <c r="M195" s="22">
        <f t="shared" si="20"/>
        <v>0</v>
      </c>
      <c r="O195" s="23">
        <v>303</v>
      </c>
      <c r="P195" s="24">
        <f t="shared" si="21"/>
        <v>-0.19801980198019803</v>
      </c>
      <c r="Q195" s="25">
        <f t="shared" si="22"/>
        <v>0.0033003300330033004</v>
      </c>
      <c r="R195" s="26">
        <f t="shared" si="19"/>
        <v>-0.19801980198019803</v>
      </c>
      <c r="S195" s="27">
        <f t="shared" si="23"/>
        <v>0.0033003300330033004</v>
      </c>
    </row>
    <row r="196" spans="1:19" ht="15.75">
      <c r="A196" s="30"/>
      <c r="B196" s="30"/>
      <c r="C196" s="31"/>
      <c r="D196" s="32"/>
      <c r="E196" s="32"/>
      <c r="F196" s="18">
        <f t="shared" si="24"/>
        <v>0</v>
      </c>
      <c r="G196" s="33"/>
      <c r="H196" s="34"/>
      <c r="I196" s="19">
        <f t="shared" si="25"/>
        <v>0</v>
      </c>
      <c r="J196" s="20">
        <f>IF(AND(C196="Y",I196&gt;$C$6),"1.3 &amp; 2",'[1]Instructions'!$C$7*100)</f>
        <v>1.5</v>
      </c>
      <c r="K196" s="21">
        <f t="shared" si="26"/>
        <v>0</v>
      </c>
      <c r="L196" s="19">
        <f>IF(C196="Y",MAX((0.013*$C$4*K196+((0.02*(I196-$C$4)))*K196),('[1]Instructions'!$C$7*I196*K196)),('[1]Instructions'!$C$7*I196*K196))</f>
        <v>0</v>
      </c>
      <c r="M196" s="22">
        <f t="shared" si="20"/>
        <v>0</v>
      </c>
      <c r="O196" s="23">
        <v>303</v>
      </c>
      <c r="P196" s="24">
        <f t="shared" si="21"/>
        <v>-0.19801980198019803</v>
      </c>
      <c r="Q196" s="25">
        <f t="shared" si="22"/>
        <v>0.0033003300330033004</v>
      </c>
      <c r="R196" s="26">
        <f t="shared" si="19"/>
        <v>-0.19801980198019803</v>
      </c>
      <c r="S196" s="27">
        <f t="shared" si="23"/>
        <v>0.0033003300330033004</v>
      </c>
    </row>
    <row r="197" spans="1:19" ht="15.75">
      <c r="A197" s="30"/>
      <c r="B197" s="30"/>
      <c r="C197" s="31"/>
      <c r="D197" s="32"/>
      <c r="E197" s="32"/>
      <c r="F197" s="18">
        <f t="shared" si="24"/>
        <v>0</v>
      </c>
      <c r="G197" s="33"/>
      <c r="H197" s="34"/>
      <c r="I197" s="19">
        <f t="shared" si="25"/>
        <v>0</v>
      </c>
      <c r="J197" s="20">
        <f>IF(AND(C197="Y",I197&gt;$C$6),"1.3 &amp; 2",'[1]Instructions'!$C$7*100)</f>
        <v>1.5</v>
      </c>
      <c r="K197" s="21">
        <f t="shared" si="26"/>
        <v>0</v>
      </c>
      <c r="L197" s="19">
        <f>IF(C197="Y",MAX((0.013*$C$4*K197+((0.02*(I197-$C$4)))*K197),('[1]Instructions'!$C$7*I197*K197)),('[1]Instructions'!$C$7*I197*K197))</f>
        <v>0</v>
      </c>
      <c r="M197" s="22">
        <f t="shared" si="20"/>
        <v>0</v>
      </c>
      <c r="O197" s="23">
        <v>303</v>
      </c>
      <c r="P197" s="24">
        <f t="shared" si="21"/>
        <v>-0.19801980198019803</v>
      </c>
      <c r="Q197" s="25">
        <f t="shared" si="22"/>
        <v>0.0033003300330033004</v>
      </c>
      <c r="R197" s="26">
        <f t="shared" si="19"/>
        <v>-0.19801980198019803</v>
      </c>
      <c r="S197" s="27">
        <f t="shared" si="23"/>
        <v>0.0033003300330033004</v>
      </c>
    </row>
    <row r="198" spans="1:19" ht="15.75">
      <c r="A198" s="30"/>
      <c r="B198" s="30"/>
      <c r="C198" s="31"/>
      <c r="D198" s="32"/>
      <c r="E198" s="32"/>
      <c r="F198" s="18">
        <f t="shared" si="24"/>
        <v>0</v>
      </c>
      <c r="G198" s="33"/>
      <c r="H198" s="34"/>
      <c r="I198" s="19">
        <f t="shared" si="25"/>
        <v>0</v>
      </c>
      <c r="J198" s="20">
        <f>IF(AND(C198="Y",I198&gt;$C$6),"1.3 &amp; 2",'[1]Instructions'!$C$7*100)</f>
        <v>1.5</v>
      </c>
      <c r="K198" s="21">
        <f t="shared" si="26"/>
        <v>0</v>
      </c>
      <c r="L198" s="19">
        <f>IF(C198="Y",MAX((0.013*$C$4*K198+((0.02*(I198-$C$4)))*K198),('[1]Instructions'!$C$7*I198*K198)),('[1]Instructions'!$C$7*I198*K198))</f>
        <v>0</v>
      </c>
      <c r="M198" s="22">
        <f t="shared" si="20"/>
        <v>0</v>
      </c>
      <c r="O198" s="23">
        <v>303</v>
      </c>
      <c r="P198" s="24">
        <f t="shared" si="21"/>
        <v>-0.19801980198019803</v>
      </c>
      <c r="Q198" s="25">
        <f t="shared" si="22"/>
        <v>0.0033003300330033004</v>
      </c>
      <c r="R198" s="26">
        <f t="shared" si="19"/>
        <v>-0.19801980198019803</v>
      </c>
      <c r="S198" s="27">
        <f t="shared" si="23"/>
        <v>0.0033003300330033004</v>
      </c>
    </row>
    <row r="199" spans="1:19" ht="15.75">
      <c r="A199" s="30"/>
      <c r="B199" s="30"/>
      <c r="C199" s="31"/>
      <c r="D199" s="32"/>
      <c r="E199" s="32"/>
      <c r="F199" s="18">
        <f t="shared" si="24"/>
        <v>0</v>
      </c>
      <c r="G199" s="33"/>
      <c r="H199" s="34"/>
      <c r="I199" s="19">
        <f t="shared" si="25"/>
        <v>0</v>
      </c>
      <c r="J199" s="20">
        <f>IF(AND(C199="Y",I199&gt;$C$6),"1.3 &amp; 2",'[1]Instructions'!$C$7*100)</f>
        <v>1.5</v>
      </c>
      <c r="K199" s="21">
        <f t="shared" si="26"/>
        <v>0</v>
      </c>
      <c r="L199" s="19">
        <f>IF(C199="Y",MAX((0.013*$C$4*K199+((0.02*(I199-$C$4)))*K199),('[1]Instructions'!$C$7*I199*K199)),('[1]Instructions'!$C$7*I199*K199))</f>
        <v>0</v>
      </c>
      <c r="M199" s="22">
        <f t="shared" si="20"/>
        <v>0</v>
      </c>
      <c r="O199" s="23">
        <v>303</v>
      </c>
      <c r="P199" s="24">
        <f t="shared" si="21"/>
        <v>-0.19801980198019803</v>
      </c>
      <c r="Q199" s="25">
        <f t="shared" si="22"/>
        <v>0.0033003300330033004</v>
      </c>
      <c r="R199" s="26">
        <f t="shared" si="19"/>
        <v>-0.19801980198019803</v>
      </c>
      <c r="S199" s="27">
        <f t="shared" si="23"/>
        <v>0.0033003300330033004</v>
      </c>
    </row>
    <row r="200" spans="1:19" ht="15.75">
      <c r="A200" s="30"/>
      <c r="B200" s="30"/>
      <c r="C200" s="31"/>
      <c r="D200" s="32"/>
      <c r="E200" s="32"/>
      <c r="F200" s="18">
        <f t="shared" si="24"/>
        <v>0</v>
      </c>
      <c r="G200" s="33"/>
      <c r="H200" s="34"/>
      <c r="I200" s="19">
        <f t="shared" si="25"/>
        <v>0</v>
      </c>
      <c r="J200" s="20">
        <f>IF(AND(C200="Y",I200&gt;$C$6),"1.3 &amp; 2",'[1]Instructions'!$C$7*100)</f>
        <v>1.5</v>
      </c>
      <c r="K200" s="21">
        <f t="shared" si="26"/>
        <v>0</v>
      </c>
      <c r="L200" s="19">
        <f>IF(C200="Y",MAX((0.013*$C$4*K200+((0.02*(I200-$C$4)))*K200),('[1]Instructions'!$C$7*I200*K200)),('[1]Instructions'!$C$7*I200*K200))</f>
        <v>0</v>
      </c>
      <c r="M200" s="22">
        <f t="shared" si="20"/>
        <v>0</v>
      </c>
      <c r="O200" s="23">
        <v>303</v>
      </c>
      <c r="P200" s="24">
        <f t="shared" si="21"/>
        <v>-0.19801980198019803</v>
      </c>
      <c r="Q200" s="25">
        <f t="shared" si="22"/>
        <v>0.0033003300330033004</v>
      </c>
      <c r="R200" s="26">
        <f t="shared" si="19"/>
        <v>-0.19801980198019803</v>
      </c>
      <c r="S200" s="27">
        <f t="shared" si="23"/>
        <v>0.0033003300330033004</v>
      </c>
    </row>
    <row r="201" spans="1:19" ht="15.75">
      <c r="A201" s="30"/>
      <c r="B201" s="30"/>
      <c r="C201" s="31"/>
      <c r="D201" s="32"/>
      <c r="E201" s="32"/>
      <c r="F201" s="18">
        <f t="shared" si="24"/>
        <v>0</v>
      </c>
      <c r="G201" s="33"/>
      <c r="H201" s="34"/>
      <c r="I201" s="19">
        <f t="shared" si="25"/>
        <v>0</v>
      </c>
      <c r="J201" s="20">
        <f>IF(AND(C201="Y",I201&gt;$C$6),"1.3 &amp; 2",'[1]Instructions'!$C$7*100)</f>
        <v>1.5</v>
      </c>
      <c r="K201" s="21">
        <f t="shared" si="26"/>
        <v>0</v>
      </c>
      <c r="L201" s="19">
        <f>IF(C201="Y",MAX((0.013*$C$4*K201+((0.02*(I201-$C$4)))*K201),('[1]Instructions'!$C$7*I201*K201)),('[1]Instructions'!$C$7*I201*K201))</f>
        <v>0</v>
      </c>
      <c r="M201" s="22">
        <f t="shared" si="20"/>
        <v>0</v>
      </c>
      <c r="O201" s="23">
        <v>303</v>
      </c>
      <c r="P201" s="24">
        <f t="shared" si="21"/>
        <v>-0.19801980198019803</v>
      </c>
      <c r="Q201" s="25">
        <f t="shared" si="22"/>
        <v>0.0033003300330033004</v>
      </c>
      <c r="R201" s="26">
        <f t="shared" si="19"/>
        <v>-0.19801980198019803</v>
      </c>
      <c r="S201" s="27">
        <f t="shared" si="23"/>
        <v>0.0033003300330033004</v>
      </c>
    </row>
    <row r="202" spans="1:19" ht="15.75">
      <c r="A202" s="30"/>
      <c r="B202" s="30"/>
      <c r="C202" s="31"/>
      <c r="D202" s="32"/>
      <c r="E202" s="32"/>
      <c r="F202" s="18">
        <f t="shared" si="24"/>
        <v>0</v>
      </c>
      <c r="G202" s="33"/>
      <c r="H202" s="34"/>
      <c r="I202" s="19">
        <f t="shared" si="25"/>
        <v>0</v>
      </c>
      <c r="J202" s="20">
        <f>IF(AND(C202="Y",I202&gt;$C$6),"1.3 &amp; 2",'[1]Instructions'!$C$7*100)</f>
        <v>1.5</v>
      </c>
      <c r="K202" s="21">
        <f t="shared" si="26"/>
        <v>0</v>
      </c>
      <c r="L202" s="19">
        <f>IF(C202="Y",MAX((0.013*$C$4*K202+((0.02*(I202-$C$4)))*K202),('[1]Instructions'!$C$7*I202*K202)),('[1]Instructions'!$C$7*I202*K202))</f>
        <v>0</v>
      </c>
      <c r="M202" s="22">
        <f t="shared" si="20"/>
        <v>0</v>
      </c>
      <c r="O202" s="23">
        <v>303</v>
      </c>
      <c r="P202" s="24">
        <f t="shared" si="21"/>
        <v>-0.19801980198019803</v>
      </c>
      <c r="Q202" s="25">
        <f t="shared" si="22"/>
        <v>0.0033003300330033004</v>
      </c>
      <c r="R202" s="26">
        <f t="shared" si="19"/>
        <v>-0.19801980198019803</v>
      </c>
      <c r="S202" s="27">
        <f t="shared" si="23"/>
        <v>0.0033003300330033004</v>
      </c>
    </row>
    <row r="203" spans="1:19" ht="15.75">
      <c r="A203" s="30"/>
      <c r="B203" s="30"/>
      <c r="C203" s="31"/>
      <c r="D203" s="32"/>
      <c r="E203" s="32"/>
      <c r="F203" s="18">
        <f t="shared" si="24"/>
        <v>0</v>
      </c>
      <c r="G203" s="33"/>
      <c r="H203" s="34"/>
      <c r="I203" s="19">
        <f t="shared" si="25"/>
        <v>0</v>
      </c>
      <c r="J203" s="20">
        <f>IF(AND(C203="Y",I203&gt;$C$6),"1.3 &amp; 2",'[1]Instructions'!$C$7*100)</f>
        <v>1.5</v>
      </c>
      <c r="K203" s="21">
        <f t="shared" si="26"/>
        <v>0</v>
      </c>
      <c r="L203" s="19">
        <f>IF(C203="Y",MAX((0.013*$C$4*K203+((0.02*(I203-$C$4)))*K203),('[1]Instructions'!$C$7*I203*K203)),('[1]Instructions'!$C$7*I203*K203))</f>
        <v>0</v>
      </c>
      <c r="M203" s="22">
        <f t="shared" si="20"/>
        <v>0</v>
      </c>
      <c r="O203" s="23">
        <v>303</v>
      </c>
      <c r="P203" s="24">
        <f t="shared" si="21"/>
        <v>-0.19801980198019803</v>
      </c>
      <c r="Q203" s="25">
        <f t="shared" si="22"/>
        <v>0.0033003300330033004</v>
      </c>
      <c r="R203" s="26">
        <f aca="true" t="shared" si="27" ref="R203:R266">(E203-D203+1-61)/O203</f>
        <v>-0.19801980198019803</v>
      </c>
      <c r="S203" s="27">
        <f t="shared" si="23"/>
        <v>0.0033003300330033004</v>
      </c>
    </row>
    <row r="204" spans="1:19" ht="15.75">
      <c r="A204" s="30"/>
      <c r="B204" s="30"/>
      <c r="C204" s="31"/>
      <c r="D204" s="32"/>
      <c r="E204" s="32"/>
      <c r="F204" s="18">
        <f t="shared" si="24"/>
        <v>0</v>
      </c>
      <c r="G204" s="33"/>
      <c r="H204" s="34"/>
      <c r="I204" s="19">
        <f t="shared" si="25"/>
        <v>0</v>
      </c>
      <c r="J204" s="20">
        <f>IF(AND(C204="Y",I204&gt;$C$6),"1.3 &amp; 2",'[1]Instructions'!$C$7*100)</f>
        <v>1.5</v>
      </c>
      <c r="K204" s="21">
        <f t="shared" si="26"/>
        <v>0</v>
      </c>
      <c r="L204" s="19">
        <f>IF(C204="Y",MAX((0.013*$C$4*K204+((0.02*(I204-$C$4)))*K204),('[1]Instructions'!$C$7*I204*K204)),('[1]Instructions'!$C$7*I204*K204))</f>
        <v>0</v>
      </c>
      <c r="M204" s="22">
        <f aca="true" t="shared" si="28" ref="M204:M267">IF(ROUND(MIN((+(L204*9)-(600*K204)),$C$7),0)&lt;0,0,ROUND(MIN((+(L204*9)-(600*K204)),$C$7),0))</f>
        <v>0</v>
      </c>
      <c r="O204" s="23">
        <v>303</v>
      </c>
      <c r="P204" s="24">
        <f aca="true" t="shared" si="29" ref="P204:P267">+MIN(Q204,R204)</f>
        <v>-0.19801980198019803</v>
      </c>
      <c r="Q204" s="25">
        <f aca="true" t="shared" si="30" ref="Q204:Q267">(E204-D204+1)/$C$5</f>
        <v>0.0033003300330033004</v>
      </c>
      <c r="R204" s="26">
        <f t="shared" si="27"/>
        <v>-0.19801980198019803</v>
      </c>
      <c r="S204" s="27">
        <f aca="true" t="shared" si="31" ref="S204:S267">IF(E204&lt;DATE($C$3,7,1),(E204-D204+1)/O204,IF(AND(E204&gt;DATE($C$3,6,30),D204&lt;DATE($C$3,6,30)),((E204-D204+1-62)/O204),IF(E204&gt;DATE($C$3,8,31),(E204-D204+1)/O204)))</f>
        <v>0.0033003300330033004</v>
      </c>
    </row>
    <row r="205" spans="1:19" ht="15.75">
      <c r="A205" s="30"/>
      <c r="B205" s="30"/>
      <c r="C205" s="31"/>
      <c r="D205" s="32"/>
      <c r="E205" s="32"/>
      <c r="F205" s="18">
        <f t="shared" si="24"/>
        <v>0</v>
      </c>
      <c r="G205" s="33"/>
      <c r="H205" s="34"/>
      <c r="I205" s="19">
        <f t="shared" si="25"/>
        <v>0</v>
      </c>
      <c r="J205" s="20">
        <f>IF(AND(C205="Y",I205&gt;$C$6),"1.3 &amp; 2",'[1]Instructions'!$C$7*100)</f>
        <v>1.5</v>
      </c>
      <c r="K205" s="21">
        <f t="shared" si="26"/>
        <v>0</v>
      </c>
      <c r="L205" s="19">
        <f>IF(C205="Y",MAX((0.013*$C$4*K205+((0.02*(I205-$C$4)))*K205),('[1]Instructions'!$C$7*I205*K205)),('[1]Instructions'!$C$7*I205*K205))</f>
        <v>0</v>
      </c>
      <c r="M205" s="22">
        <f t="shared" si="28"/>
        <v>0</v>
      </c>
      <c r="O205" s="23">
        <v>303</v>
      </c>
      <c r="P205" s="24">
        <f t="shared" si="29"/>
        <v>-0.19801980198019803</v>
      </c>
      <c r="Q205" s="25">
        <f t="shared" si="30"/>
        <v>0.0033003300330033004</v>
      </c>
      <c r="R205" s="26">
        <f t="shared" si="27"/>
        <v>-0.19801980198019803</v>
      </c>
      <c r="S205" s="27">
        <f t="shared" si="31"/>
        <v>0.0033003300330033004</v>
      </c>
    </row>
    <row r="206" spans="1:19" ht="15.75">
      <c r="A206" s="30"/>
      <c r="B206" s="30"/>
      <c r="C206" s="31"/>
      <c r="D206" s="32"/>
      <c r="E206" s="32"/>
      <c r="F206" s="18">
        <f t="shared" si="24"/>
        <v>0</v>
      </c>
      <c r="G206" s="33"/>
      <c r="H206" s="34"/>
      <c r="I206" s="19">
        <f t="shared" si="25"/>
        <v>0</v>
      </c>
      <c r="J206" s="20">
        <f>IF(AND(C206="Y",I206&gt;$C$6),"1.3 &amp; 2",'[1]Instructions'!$C$7*100)</f>
        <v>1.5</v>
      </c>
      <c r="K206" s="21">
        <f t="shared" si="26"/>
        <v>0</v>
      </c>
      <c r="L206" s="19">
        <f>IF(C206="Y",MAX((0.013*$C$4*K206+((0.02*(I206-$C$4)))*K206),('[1]Instructions'!$C$7*I206*K206)),('[1]Instructions'!$C$7*I206*K206))</f>
        <v>0</v>
      </c>
      <c r="M206" s="22">
        <f t="shared" si="28"/>
        <v>0</v>
      </c>
      <c r="O206" s="23">
        <v>303</v>
      </c>
      <c r="P206" s="24">
        <f t="shared" si="29"/>
        <v>-0.19801980198019803</v>
      </c>
      <c r="Q206" s="25">
        <f t="shared" si="30"/>
        <v>0.0033003300330033004</v>
      </c>
      <c r="R206" s="26">
        <f t="shared" si="27"/>
        <v>-0.19801980198019803</v>
      </c>
      <c r="S206" s="27">
        <f t="shared" si="31"/>
        <v>0.0033003300330033004</v>
      </c>
    </row>
    <row r="207" spans="1:19" ht="15.75">
      <c r="A207" s="30"/>
      <c r="B207" s="30"/>
      <c r="C207" s="31"/>
      <c r="D207" s="32"/>
      <c r="E207" s="32"/>
      <c r="F207" s="18">
        <f t="shared" si="24"/>
        <v>0</v>
      </c>
      <c r="G207" s="33"/>
      <c r="H207" s="34"/>
      <c r="I207" s="19">
        <f t="shared" si="25"/>
        <v>0</v>
      </c>
      <c r="J207" s="20">
        <f>IF(AND(C207="Y",I207&gt;$C$6),"1.3 &amp; 2",'[1]Instructions'!$C$7*100)</f>
        <v>1.5</v>
      </c>
      <c r="K207" s="21">
        <f t="shared" si="26"/>
        <v>0</v>
      </c>
      <c r="L207" s="19">
        <f>IF(C207="Y",MAX((0.013*$C$4*K207+((0.02*(I207-$C$4)))*K207),('[1]Instructions'!$C$7*I207*K207)),('[1]Instructions'!$C$7*I207*K207))</f>
        <v>0</v>
      </c>
      <c r="M207" s="22">
        <f t="shared" si="28"/>
        <v>0</v>
      </c>
      <c r="O207" s="23">
        <v>303</v>
      </c>
      <c r="P207" s="24">
        <f t="shared" si="29"/>
        <v>-0.19801980198019803</v>
      </c>
      <c r="Q207" s="25">
        <f t="shared" si="30"/>
        <v>0.0033003300330033004</v>
      </c>
      <c r="R207" s="26">
        <f t="shared" si="27"/>
        <v>-0.19801980198019803</v>
      </c>
      <c r="S207" s="27">
        <f t="shared" si="31"/>
        <v>0.0033003300330033004</v>
      </c>
    </row>
    <row r="208" spans="1:19" ht="15.75">
      <c r="A208" s="30"/>
      <c r="B208" s="30"/>
      <c r="C208" s="31"/>
      <c r="D208" s="32"/>
      <c r="E208" s="32"/>
      <c r="F208" s="18">
        <f t="shared" si="24"/>
        <v>0</v>
      </c>
      <c r="G208" s="33"/>
      <c r="H208" s="34"/>
      <c r="I208" s="19">
        <f t="shared" si="25"/>
        <v>0</v>
      </c>
      <c r="J208" s="20">
        <f>IF(AND(C208="Y",I208&gt;$C$6),"1.3 &amp; 2",'[1]Instructions'!$C$7*100)</f>
        <v>1.5</v>
      </c>
      <c r="K208" s="21">
        <f t="shared" si="26"/>
        <v>0</v>
      </c>
      <c r="L208" s="19">
        <f>IF(C208="Y",MAX((0.013*$C$4*K208+((0.02*(I208-$C$4)))*K208),('[1]Instructions'!$C$7*I208*K208)),('[1]Instructions'!$C$7*I208*K208))</f>
        <v>0</v>
      </c>
      <c r="M208" s="22">
        <f t="shared" si="28"/>
        <v>0</v>
      </c>
      <c r="O208" s="23">
        <v>303</v>
      </c>
      <c r="P208" s="24">
        <f t="shared" si="29"/>
        <v>-0.19801980198019803</v>
      </c>
      <c r="Q208" s="25">
        <f t="shared" si="30"/>
        <v>0.0033003300330033004</v>
      </c>
      <c r="R208" s="26">
        <f t="shared" si="27"/>
        <v>-0.19801980198019803</v>
      </c>
      <c r="S208" s="27">
        <f t="shared" si="31"/>
        <v>0.0033003300330033004</v>
      </c>
    </row>
    <row r="209" spans="1:19" ht="15.75">
      <c r="A209" s="30"/>
      <c r="B209" s="30"/>
      <c r="C209" s="31"/>
      <c r="D209" s="32"/>
      <c r="E209" s="32"/>
      <c r="F209" s="18">
        <f t="shared" si="24"/>
        <v>0</v>
      </c>
      <c r="G209" s="33"/>
      <c r="H209" s="34"/>
      <c r="I209" s="19">
        <f t="shared" si="25"/>
        <v>0</v>
      </c>
      <c r="J209" s="20">
        <f>IF(AND(C209="Y",I209&gt;$C$6),"1.3 &amp; 2",'[1]Instructions'!$C$7*100)</f>
        <v>1.5</v>
      </c>
      <c r="K209" s="21">
        <f t="shared" si="26"/>
        <v>0</v>
      </c>
      <c r="L209" s="19">
        <f>IF(C209="Y",MAX((0.013*$C$4*K209+((0.02*(I209-$C$4)))*K209),('[1]Instructions'!$C$7*I209*K209)),('[1]Instructions'!$C$7*I209*K209))</f>
        <v>0</v>
      </c>
      <c r="M209" s="22">
        <f t="shared" si="28"/>
        <v>0</v>
      </c>
      <c r="O209" s="23">
        <v>303</v>
      </c>
      <c r="P209" s="24">
        <f t="shared" si="29"/>
        <v>-0.19801980198019803</v>
      </c>
      <c r="Q209" s="25">
        <f t="shared" si="30"/>
        <v>0.0033003300330033004</v>
      </c>
      <c r="R209" s="26">
        <f t="shared" si="27"/>
        <v>-0.19801980198019803</v>
      </c>
      <c r="S209" s="27">
        <f t="shared" si="31"/>
        <v>0.0033003300330033004</v>
      </c>
    </row>
    <row r="210" spans="1:19" ht="15.75">
      <c r="A210" s="30"/>
      <c r="B210" s="30"/>
      <c r="C210" s="31"/>
      <c r="D210" s="32"/>
      <c r="E210" s="32"/>
      <c r="F210" s="18">
        <f aca="true" t="shared" si="32" ref="F210:F273">IF(D210=0,0,1300*S210)</f>
        <v>0</v>
      </c>
      <c r="G210" s="33"/>
      <c r="H210" s="34"/>
      <c r="I210" s="19">
        <f aca="true" t="shared" si="33" ref="I210:I273">IF(F210=0,0,IF(OR(H210=0,K210=0),0,+H210/K210))</f>
        <v>0</v>
      </c>
      <c r="J210" s="20">
        <f>IF(AND(C210="Y",I210&gt;$C$6),"1.3 &amp; 2",'[1]Instructions'!$C$7*100)</f>
        <v>1.5</v>
      </c>
      <c r="K210" s="21">
        <f aca="true" t="shared" si="34" ref="K210:K273">IF(F210=0,0,(MIN(S210/F210*G210,S210)))</f>
        <v>0</v>
      </c>
      <c r="L210" s="19">
        <f>IF(C210="Y",MAX((0.013*$C$4*K210+((0.02*(I210-$C$4)))*K210),('[1]Instructions'!$C$7*I210*K210)),('[1]Instructions'!$C$7*I210*K210))</f>
        <v>0</v>
      </c>
      <c r="M210" s="22">
        <f t="shared" si="28"/>
        <v>0</v>
      </c>
      <c r="O210" s="23">
        <v>303</v>
      </c>
      <c r="P210" s="24">
        <f t="shared" si="29"/>
        <v>-0.19801980198019803</v>
      </c>
      <c r="Q210" s="25">
        <f t="shared" si="30"/>
        <v>0.0033003300330033004</v>
      </c>
      <c r="R210" s="26">
        <f t="shared" si="27"/>
        <v>-0.19801980198019803</v>
      </c>
      <c r="S210" s="27">
        <f t="shared" si="31"/>
        <v>0.0033003300330033004</v>
      </c>
    </row>
    <row r="211" spans="1:19" ht="15.75">
      <c r="A211" s="30"/>
      <c r="B211" s="30"/>
      <c r="C211" s="31"/>
      <c r="D211" s="32"/>
      <c r="E211" s="32"/>
      <c r="F211" s="18">
        <f t="shared" si="32"/>
        <v>0</v>
      </c>
      <c r="G211" s="33"/>
      <c r="H211" s="34"/>
      <c r="I211" s="19">
        <f t="shared" si="33"/>
        <v>0</v>
      </c>
      <c r="J211" s="20">
        <f>IF(AND(C211="Y",I211&gt;$C$6),"1.3 &amp; 2",'[1]Instructions'!$C$7*100)</f>
        <v>1.5</v>
      </c>
      <c r="K211" s="21">
        <f t="shared" si="34"/>
        <v>0</v>
      </c>
      <c r="L211" s="19">
        <f>IF(C211="Y",MAX((0.013*$C$4*K211+((0.02*(I211-$C$4)))*K211),('[1]Instructions'!$C$7*I211*K211)),('[1]Instructions'!$C$7*I211*K211))</f>
        <v>0</v>
      </c>
      <c r="M211" s="22">
        <f t="shared" si="28"/>
        <v>0</v>
      </c>
      <c r="O211" s="23">
        <v>303</v>
      </c>
      <c r="P211" s="24">
        <f t="shared" si="29"/>
        <v>-0.19801980198019803</v>
      </c>
      <c r="Q211" s="25">
        <f t="shared" si="30"/>
        <v>0.0033003300330033004</v>
      </c>
      <c r="R211" s="26">
        <f t="shared" si="27"/>
        <v>-0.19801980198019803</v>
      </c>
      <c r="S211" s="27">
        <f t="shared" si="31"/>
        <v>0.0033003300330033004</v>
      </c>
    </row>
    <row r="212" spans="1:19" ht="15.75">
      <c r="A212" s="30"/>
      <c r="B212" s="30"/>
      <c r="C212" s="31"/>
      <c r="D212" s="32"/>
      <c r="E212" s="32"/>
      <c r="F212" s="18">
        <f t="shared" si="32"/>
        <v>0</v>
      </c>
      <c r="G212" s="33"/>
      <c r="H212" s="34"/>
      <c r="I212" s="19">
        <f t="shared" si="33"/>
        <v>0</v>
      </c>
      <c r="J212" s="20">
        <f>IF(AND(C212="Y",I212&gt;$C$6),"1.3 &amp; 2",'[1]Instructions'!$C$7*100)</f>
        <v>1.5</v>
      </c>
      <c r="K212" s="21">
        <f t="shared" si="34"/>
        <v>0</v>
      </c>
      <c r="L212" s="19">
        <f>IF(C212="Y",MAX((0.013*$C$4*K212+((0.02*(I212-$C$4)))*K212),('[1]Instructions'!$C$7*I212*K212)),('[1]Instructions'!$C$7*I212*K212))</f>
        <v>0</v>
      </c>
      <c r="M212" s="22">
        <f t="shared" si="28"/>
        <v>0</v>
      </c>
      <c r="O212" s="23">
        <v>303</v>
      </c>
      <c r="P212" s="24">
        <f t="shared" si="29"/>
        <v>-0.19801980198019803</v>
      </c>
      <c r="Q212" s="25">
        <f t="shared" si="30"/>
        <v>0.0033003300330033004</v>
      </c>
      <c r="R212" s="26">
        <f t="shared" si="27"/>
        <v>-0.19801980198019803</v>
      </c>
      <c r="S212" s="27">
        <f t="shared" si="31"/>
        <v>0.0033003300330033004</v>
      </c>
    </row>
    <row r="213" spans="1:19" ht="15.75">
      <c r="A213" s="30"/>
      <c r="B213" s="30"/>
      <c r="C213" s="31"/>
      <c r="D213" s="32"/>
      <c r="E213" s="32"/>
      <c r="F213" s="18">
        <f t="shared" si="32"/>
        <v>0</v>
      </c>
      <c r="G213" s="33"/>
      <c r="H213" s="34"/>
      <c r="I213" s="19">
        <f t="shared" si="33"/>
        <v>0</v>
      </c>
      <c r="J213" s="20">
        <f>IF(AND(C213="Y",I213&gt;$C$6),"1.3 &amp; 2",'[1]Instructions'!$C$7*100)</f>
        <v>1.5</v>
      </c>
      <c r="K213" s="21">
        <f t="shared" si="34"/>
        <v>0</v>
      </c>
      <c r="L213" s="19">
        <f>IF(C213="Y",MAX((0.013*$C$4*K213+((0.02*(I213-$C$4)))*K213),('[1]Instructions'!$C$7*I213*K213)),('[1]Instructions'!$C$7*I213*K213))</f>
        <v>0</v>
      </c>
      <c r="M213" s="22">
        <f t="shared" si="28"/>
        <v>0</v>
      </c>
      <c r="O213" s="23">
        <v>303</v>
      </c>
      <c r="P213" s="24">
        <f t="shared" si="29"/>
        <v>-0.19801980198019803</v>
      </c>
      <c r="Q213" s="25">
        <f t="shared" si="30"/>
        <v>0.0033003300330033004</v>
      </c>
      <c r="R213" s="26">
        <f t="shared" si="27"/>
        <v>-0.19801980198019803</v>
      </c>
      <c r="S213" s="27">
        <f t="shared" si="31"/>
        <v>0.0033003300330033004</v>
      </c>
    </row>
    <row r="214" spans="1:19" ht="15.75">
      <c r="A214" s="30"/>
      <c r="B214" s="30"/>
      <c r="C214" s="31"/>
      <c r="D214" s="32"/>
      <c r="E214" s="32"/>
      <c r="F214" s="18">
        <f t="shared" si="32"/>
        <v>0</v>
      </c>
      <c r="G214" s="33"/>
      <c r="H214" s="34"/>
      <c r="I214" s="19">
        <f t="shared" si="33"/>
        <v>0</v>
      </c>
      <c r="J214" s="20">
        <f>IF(AND(C214="Y",I214&gt;$C$6),"1.3 &amp; 2",'[1]Instructions'!$C$7*100)</f>
        <v>1.5</v>
      </c>
      <c r="K214" s="21">
        <f t="shared" si="34"/>
        <v>0</v>
      </c>
      <c r="L214" s="19">
        <f>IF(C214="Y",MAX((0.013*$C$4*K214+((0.02*(I214-$C$4)))*K214),('[1]Instructions'!$C$7*I214*K214)),('[1]Instructions'!$C$7*I214*K214))</f>
        <v>0</v>
      </c>
      <c r="M214" s="22">
        <f t="shared" si="28"/>
        <v>0</v>
      </c>
      <c r="O214" s="23">
        <v>303</v>
      </c>
      <c r="P214" s="24">
        <f t="shared" si="29"/>
        <v>-0.19801980198019803</v>
      </c>
      <c r="Q214" s="25">
        <f t="shared" si="30"/>
        <v>0.0033003300330033004</v>
      </c>
      <c r="R214" s="26">
        <f t="shared" si="27"/>
        <v>-0.19801980198019803</v>
      </c>
      <c r="S214" s="27">
        <f t="shared" si="31"/>
        <v>0.0033003300330033004</v>
      </c>
    </row>
    <row r="215" spans="1:19" ht="15.75">
      <c r="A215" s="30"/>
      <c r="B215" s="30"/>
      <c r="C215" s="31"/>
      <c r="D215" s="32"/>
      <c r="E215" s="32"/>
      <c r="F215" s="18">
        <f t="shared" si="32"/>
        <v>0</v>
      </c>
      <c r="G215" s="33"/>
      <c r="H215" s="34"/>
      <c r="I215" s="19">
        <f t="shared" si="33"/>
        <v>0</v>
      </c>
      <c r="J215" s="20">
        <f>IF(AND(C215="Y",I215&gt;$C$6),"1.3 &amp; 2",'[1]Instructions'!$C$7*100)</f>
        <v>1.5</v>
      </c>
      <c r="K215" s="21">
        <f t="shared" si="34"/>
        <v>0</v>
      </c>
      <c r="L215" s="19">
        <f>IF(C215="Y",MAX((0.013*$C$4*K215+((0.02*(I215-$C$4)))*K215),('[1]Instructions'!$C$7*I215*K215)),('[1]Instructions'!$C$7*I215*K215))</f>
        <v>0</v>
      </c>
      <c r="M215" s="22">
        <f t="shared" si="28"/>
        <v>0</v>
      </c>
      <c r="O215" s="23">
        <v>303</v>
      </c>
      <c r="P215" s="24">
        <f t="shared" si="29"/>
        <v>-0.19801980198019803</v>
      </c>
      <c r="Q215" s="25">
        <f t="shared" si="30"/>
        <v>0.0033003300330033004</v>
      </c>
      <c r="R215" s="26">
        <f t="shared" si="27"/>
        <v>-0.19801980198019803</v>
      </c>
      <c r="S215" s="27">
        <f t="shared" si="31"/>
        <v>0.0033003300330033004</v>
      </c>
    </row>
    <row r="216" spans="1:19" ht="15.75">
      <c r="A216" s="30"/>
      <c r="B216" s="30"/>
      <c r="C216" s="31"/>
      <c r="D216" s="32"/>
      <c r="E216" s="32"/>
      <c r="F216" s="18">
        <f t="shared" si="32"/>
        <v>0</v>
      </c>
      <c r="G216" s="33"/>
      <c r="H216" s="34"/>
      <c r="I216" s="19">
        <f t="shared" si="33"/>
        <v>0</v>
      </c>
      <c r="J216" s="20">
        <f>IF(AND(C216="Y",I216&gt;$C$6),"1.3 &amp; 2",'[1]Instructions'!$C$7*100)</f>
        <v>1.5</v>
      </c>
      <c r="K216" s="21">
        <f t="shared" si="34"/>
        <v>0</v>
      </c>
      <c r="L216" s="19">
        <f>IF(C216="Y",MAX((0.013*$C$4*K216+((0.02*(I216-$C$4)))*K216),('[1]Instructions'!$C$7*I216*K216)),('[1]Instructions'!$C$7*I216*K216))</f>
        <v>0</v>
      </c>
      <c r="M216" s="22">
        <f t="shared" si="28"/>
        <v>0</v>
      </c>
      <c r="O216" s="23">
        <v>303</v>
      </c>
      <c r="P216" s="24">
        <f t="shared" si="29"/>
        <v>-0.19801980198019803</v>
      </c>
      <c r="Q216" s="25">
        <f t="shared" si="30"/>
        <v>0.0033003300330033004</v>
      </c>
      <c r="R216" s="26">
        <f t="shared" si="27"/>
        <v>-0.19801980198019803</v>
      </c>
      <c r="S216" s="27">
        <f t="shared" si="31"/>
        <v>0.0033003300330033004</v>
      </c>
    </row>
    <row r="217" spans="1:19" ht="15.75">
      <c r="A217" s="30"/>
      <c r="B217" s="30"/>
      <c r="C217" s="31"/>
      <c r="D217" s="32"/>
      <c r="E217" s="32"/>
      <c r="F217" s="18">
        <f t="shared" si="32"/>
        <v>0</v>
      </c>
      <c r="G217" s="33"/>
      <c r="H217" s="34"/>
      <c r="I217" s="19">
        <f t="shared" si="33"/>
        <v>0</v>
      </c>
      <c r="J217" s="20">
        <f>IF(AND(C217="Y",I217&gt;$C$6),"1.3 &amp; 2",'[1]Instructions'!$C$7*100)</f>
        <v>1.5</v>
      </c>
      <c r="K217" s="21">
        <f t="shared" si="34"/>
        <v>0</v>
      </c>
      <c r="L217" s="19">
        <f>IF(C217="Y",MAX((0.013*$C$4*K217+((0.02*(I217-$C$4)))*K217),('[1]Instructions'!$C$7*I217*K217)),('[1]Instructions'!$C$7*I217*K217))</f>
        <v>0</v>
      </c>
      <c r="M217" s="22">
        <f t="shared" si="28"/>
        <v>0</v>
      </c>
      <c r="O217" s="23">
        <v>303</v>
      </c>
      <c r="P217" s="24">
        <f t="shared" si="29"/>
        <v>-0.19801980198019803</v>
      </c>
      <c r="Q217" s="25">
        <f t="shared" si="30"/>
        <v>0.0033003300330033004</v>
      </c>
      <c r="R217" s="26">
        <f t="shared" si="27"/>
        <v>-0.19801980198019803</v>
      </c>
      <c r="S217" s="27">
        <f t="shared" si="31"/>
        <v>0.0033003300330033004</v>
      </c>
    </row>
    <row r="218" spans="1:19" ht="15.75">
      <c r="A218" s="30"/>
      <c r="B218" s="30"/>
      <c r="C218" s="31"/>
      <c r="D218" s="32"/>
      <c r="E218" s="32"/>
      <c r="F218" s="18">
        <f t="shared" si="32"/>
        <v>0</v>
      </c>
      <c r="G218" s="33"/>
      <c r="H218" s="34"/>
      <c r="I218" s="19">
        <f t="shared" si="33"/>
        <v>0</v>
      </c>
      <c r="J218" s="20">
        <f>IF(AND(C218="Y",I218&gt;$C$6),"1.3 &amp; 2",'[1]Instructions'!$C$7*100)</f>
        <v>1.5</v>
      </c>
      <c r="K218" s="21">
        <f t="shared" si="34"/>
        <v>0</v>
      </c>
      <c r="L218" s="19">
        <f>IF(C218="Y",MAX((0.013*$C$4*K218+((0.02*(I218-$C$4)))*K218),('[1]Instructions'!$C$7*I218*K218)),('[1]Instructions'!$C$7*I218*K218))</f>
        <v>0</v>
      </c>
      <c r="M218" s="22">
        <f t="shared" si="28"/>
        <v>0</v>
      </c>
      <c r="O218" s="23">
        <v>303</v>
      </c>
      <c r="P218" s="24">
        <f t="shared" si="29"/>
        <v>-0.19801980198019803</v>
      </c>
      <c r="Q218" s="25">
        <f t="shared" si="30"/>
        <v>0.0033003300330033004</v>
      </c>
      <c r="R218" s="26">
        <f t="shared" si="27"/>
        <v>-0.19801980198019803</v>
      </c>
      <c r="S218" s="27">
        <f t="shared" si="31"/>
        <v>0.0033003300330033004</v>
      </c>
    </row>
    <row r="219" spans="1:19" ht="15.75">
      <c r="A219" s="30"/>
      <c r="B219" s="30"/>
      <c r="C219" s="31"/>
      <c r="D219" s="32"/>
      <c r="E219" s="32"/>
      <c r="F219" s="18">
        <f t="shared" si="32"/>
        <v>0</v>
      </c>
      <c r="G219" s="33"/>
      <c r="H219" s="34"/>
      <c r="I219" s="19">
        <f t="shared" si="33"/>
        <v>0</v>
      </c>
      <c r="J219" s="20">
        <f>IF(AND(C219="Y",I219&gt;$C$6),"1.3 &amp; 2",'[1]Instructions'!$C$7*100)</f>
        <v>1.5</v>
      </c>
      <c r="K219" s="21">
        <f t="shared" si="34"/>
        <v>0</v>
      </c>
      <c r="L219" s="19">
        <f>IF(C219="Y",MAX((0.013*$C$4*K219+((0.02*(I219-$C$4)))*K219),('[1]Instructions'!$C$7*I219*K219)),('[1]Instructions'!$C$7*I219*K219))</f>
        <v>0</v>
      </c>
      <c r="M219" s="22">
        <f t="shared" si="28"/>
        <v>0</v>
      </c>
      <c r="O219" s="23">
        <v>303</v>
      </c>
      <c r="P219" s="24">
        <f t="shared" si="29"/>
        <v>-0.19801980198019803</v>
      </c>
      <c r="Q219" s="25">
        <f t="shared" si="30"/>
        <v>0.0033003300330033004</v>
      </c>
      <c r="R219" s="26">
        <f t="shared" si="27"/>
        <v>-0.19801980198019803</v>
      </c>
      <c r="S219" s="27">
        <f t="shared" si="31"/>
        <v>0.0033003300330033004</v>
      </c>
    </row>
    <row r="220" spans="1:19" ht="15.75">
      <c r="A220" s="30"/>
      <c r="B220" s="30"/>
      <c r="C220" s="31"/>
      <c r="D220" s="32"/>
      <c r="E220" s="32"/>
      <c r="F220" s="18">
        <f t="shared" si="32"/>
        <v>0</v>
      </c>
      <c r="G220" s="33"/>
      <c r="H220" s="34"/>
      <c r="I220" s="19">
        <f t="shared" si="33"/>
        <v>0</v>
      </c>
      <c r="J220" s="20">
        <f>IF(AND(C220="Y",I220&gt;$C$6),"1.3 &amp; 2",'[1]Instructions'!$C$7*100)</f>
        <v>1.5</v>
      </c>
      <c r="K220" s="21">
        <f t="shared" si="34"/>
        <v>0</v>
      </c>
      <c r="L220" s="19">
        <f>IF(C220="Y",MAX((0.013*$C$4*K220+((0.02*(I220-$C$4)))*K220),('[1]Instructions'!$C$7*I220*K220)),('[1]Instructions'!$C$7*I220*K220))</f>
        <v>0</v>
      </c>
      <c r="M220" s="22">
        <f t="shared" si="28"/>
        <v>0</v>
      </c>
      <c r="O220" s="23">
        <v>303</v>
      </c>
      <c r="P220" s="24">
        <f t="shared" si="29"/>
        <v>-0.19801980198019803</v>
      </c>
      <c r="Q220" s="25">
        <f t="shared" si="30"/>
        <v>0.0033003300330033004</v>
      </c>
      <c r="R220" s="26">
        <f t="shared" si="27"/>
        <v>-0.19801980198019803</v>
      </c>
      <c r="S220" s="27">
        <f t="shared" si="31"/>
        <v>0.0033003300330033004</v>
      </c>
    </row>
    <row r="221" spans="1:19" ht="15.75">
      <c r="A221" s="30"/>
      <c r="B221" s="30"/>
      <c r="C221" s="31"/>
      <c r="D221" s="32"/>
      <c r="E221" s="32"/>
      <c r="F221" s="18">
        <f t="shared" si="32"/>
        <v>0</v>
      </c>
      <c r="G221" s="33"/>
      <c r="H221" s="34"/>
      <c r="I221" s="19">
        <f t="shared" si="33"/>
        <v>0</v>
      </c>
      <c r="J221" s="20">
        <f>IF(AND(C221="Y",I221&gt;$C$6),"1.3 &amp; 2",'[1]Instructions'!$C$7*100)</f>
        <v>1.5</v>
      </c>
      <c r="K221" s="21">
        <f t="shared" si="34"/>
        <v>0</v>
      </c>
      <c r="L221" s="19">
        <f>IF(C221="Y",MAX((0.013*$C$4*K221+((0.02*(I221-$C$4)))*K221),('[1]Instructions'!$C$7*I221*K221)),('[1]Instructions'!$C$7*I221*K221))</f>
        <v>0</v>
      </c>
      <c r="M221" s="22">
        <f t="shared" si="28"/>
        <v>0</v>
      </c>
      <c r="O221" s="23">
        <v>303</v>
      </c>
      <c r="P221" s="24">
        <f t="shared" si="29"/>
        <v>-0.19801980198019803</v>
      </c>
      <c r="Q221" s="25">
        <f t="shared" si="30"/>
        <v>0.0033003300330033004</v>
      </c>
      <c r="R221" s="26">
        <f t="shared" si="27"/>
        <v>-0.19801980198019803</v>
      </c>
      <c r="S221" s="27">
        <f t="shared" si="31"/>
        <v>0.0033003300330033004</v>
      </c>
    </row>
    <row r="222" spans="1:19" ht="15.75">
      <c r="A222" s="30"/>
      <c r="B222" s="30"/>
      <c r="C222" s="31"/>
      <c r="D222" s="32"/>
      <c r="E222" s="32"/>
      <c r="F222" s="18">
        <f t="shared" si="32"/>
        <v>0</v>
      </c>
      <c r="G222" s="33"/>
      <c r="H222" s="34"/>
      <c r="I222" s="19">
        <f t="shared" si="33"/>
        <v>0</v>
      </c>
      <c r="J222" s="20">
        <f>IF(AND(C222="Y",I222&gt;$C$6),"1.3 &amp; 2",'[1]Instructions'!$C$7*100)</f>
        <v>1.5</v>
      </c>
      <c r="K222" s="21">
        <f t="shared" si="34"/>
        <v>0</v>
      </c>
      <c r="L222" s="19">
        <f>IF(C222="Y",MAX((0.013*$C$4*K222+((0.02*(I222-$C$4)))*K222),('[1]Instructions'!$C$7*I222*K222)),('[1]Instructions'!$C$7*I222*K222))</f>
        <v>0</v>
      </c>
      <c r="M222" s="22">
        <f t="shared" si="28"/>
        <v>0</v>
      </c>
      <c r="O222" s="23">
        <v>303</v>
      </c>
      <c r="P222" s="24">
        <f t="shared" si="29"/>
        <v>-0.19801980198019803</v>
      </c>
      <c r="Q222" s="25">
        <f t="shared" si="30"/>
        <v>0.0033003300330033004</v>
      </c>
      <c r="R222" s="26">
        <f t="shared" si="27"/>
        <v>-0.19801980198019803</v>
      </c>
      <c r="S222" s="27">
        <f t="shared" si="31"/>
        <v>0.0033003300330033004</v>
      </c>
    </row>
    <row r="223" spans="1:19" ht="15.75">
      <c r="A223" s="30"/>
      <c r="B223" s="30"/>
      <c r="C223" s="31"/>
      <c r="D223" s="32"/>
      <c r="E223" s="32"/>
      <c r="F223" s="18">
        <f t="shared" si="32"/>
        <v>0</v>
      </c>
      <c r="G223" s="33"/>
      <c r="H223" s="34"/>
      <c r="I223" s="19">
        <f t="shared" si="33"/>
        <v>0</v>
      </c>
      <c r="J223" s="20">
        <f>IF(AND(C223="Y",I223&gt;$C$6),"1.3 &amp; 2",'[1]Instructions'!$C$7*100)</f>
        <v>1.5</v>
      </c>
      <c r="K223" s="21">
        <f t="shared" si="34"/>
        <v>0</v>
      </c>
      <c r="L223" s="19">
        <f>IF(C223="Y",MAX((0.013*$C$4*K223+((0.02*(I223-$C$4)))*K223),('[1]Instructions'!$C$7*I223*K223)),('[1]Instructions'!$C$7*I223*K223))</f>
        <v>0</v>
      </c>
      <c r="M223" s="22">
        <f t="shared" si="28"/>
        <v>0</v>
      </c>
      <c r="O223" s="23">
        <v>303</v>
      </c>
      <c r="P223" s="24">
        <f t="shared" si="29"/>
        <v>-0.19801980198019803</v>
      </c>
      <c r="Q223" s="25">
        <f t="shared" si="30"/>
        <v>0.0033003300330033004</v>
      </c>
      <c r="R223" s="26">
        <f t="shared" si="27"/>
        <v>-0.19801980198019803</v>
      </c>
      <c r="S223" s="27">
        <f t="shared" si="31"/>
        <v>0.0033003300330033004</v>
      </c>
    </row>
    <row r="224" spans="1:19" ht="15.75">
      <c r="A224" s="30"/>
      <c r="B224" s="30"/>
      <c r="C224" s="31"/>
      <c r="D224" s="32"/>
      <c r="E224" s="32"/>
      <c r="F224" s="18">
        <f t="shared" si="32"/>
        <v>0</v>
      </c>
      <c r="G224" s="33"/>
      <c r="H224" s="34"/>
      <c r="I224" s="19">
        <f t="shared" si="33"/>
        <v>0</v>
      </c>
      <c r="J224" s="20">
        <f>IF(AND(C224="Y",I224&gt;$C$6),"1.3 &amp; 2",'[1]Instructions'!$C$7*100)</f>
        <v>1.5</v>
      </c>
      <c r="K224" s="21">
        <f t="shared" si="34"/>
        <v>0</v>
      </c>
      <c r="L224" s="19">
        <f>IF(C224="Y",MAX((0.013*$C$4*K224+((0.02*(I224-$C$4)))*K224),('[1]Instructions'!$C$7*I224*K224)),('[1]Instructions'!$C$7*I224*K224))</f>
        <v>0</v>
      </c>
      <c r="M224" s="22">
        <f t="shared" si="28"/>
        <v>0</v>
      </c>
      <c r="O224" s="23">
        <v>303</v>
      </c>
      <c r="P224" s="24">
        <f t="shared" si="29"/>
        <v>-0.19801980198019803</v>
      </c>
      <c r="Q224" s="25">
        <f t="shared" si="30"/>
        <v>0.0033003300330033004</v>
      </c>
      <c r="R224" s="26">
        <f t="shared" si="27"/>
        <v>-0.19801980198019803</v>
      </c>
      <c r="S224" s="27">
        <f t="shared" si="31"/>
        <v>0.0033003300330033004</v>
      </c>
    </row>
    <row r="225" spans="1:19" ht="15.75">
      <c r="A225" s="30"/>
      <c r="B225" s="30"/>
      <c r="C225" s="31"/>
      <c r="D225" s="32"/>
      <c r="E225" s="32"/>
      <c r="F225" s="18">
        <f t="shared" si="32"/>
        <v>0</v>
      </c>
      <c r="G225" s="33"/>
      <c r="H225" s="34"/>
      <c r="I225" s="19">
        <f t="shared" si="33"/>
        <v>0</v>
      </c>
      <c r="J225" s="20">
        <f>IF(AND(C225="Y",I225&gt;$C$6),"1.3 &amp; 2",'[1]Instructions'!$C$7*100)</f>
        <v>1.5</v>
      </c>
      <c r="K225" s="21">
        <f t="shared" si="34"/>
        <v>0</v>
      </c>
      <c r="L225" s="19">
        <f>IF(C225="Y",MAX((0.013*$C$4*K225+((0.02*(I225-$C$4)))*K225),('[1]Instructions'!$C$7*I225*K225)),('[1]Instructions'!$C$7*I225*K225))</f>
        <v>0</v>
      </c>
      <c r="M225" s="22">
        <f t="shared" si="28"/>
        <v>0</v>
      </c>
      <c r="O225" s="23">
        <v>303</v>
      </c>
      <c r="P225" s="24">
        <f t="shared" si="29"/>
        <v>-0.19801980198019803</v>
      </c>
      <c r="Q225" s="25">
        <f t="shared" si="30"/>
        <v>0.0033003300330033004</v>
      </c>
      <c r="R225" s="26">
        <f t="shared" si="27"/>
        <v>-0.19801980198019803</v>
      </c>
      <c r="S225" s="27">
        <f t="shared" si="31"/>
        <v>0.0033003300330033004</v>
      </c>
    </row>
    <row r="226" spans="1:19" ht="15.75">
      <c r="A226" s="30"/>
      <c r="B226" s="30"/>
      <c r="C226" s="31"/>
      <c r="D226" s="32"/>
      <c r="E226" s="32"/>
      <c r="F226" s="18">
        <f t="shared" si="32"/>
        <v>0</v>
      </c>
      <c r="G226" s="33"/>
      <c r="H226" s="34"/>
      <c r="I226" s="19">
        <f t="shared" si="33"/>
        <v>0</v>
      </c>
      <c r="J226" s="20">
        <f>IF(AND(C226="Y",I226&gt;$C$6),"1.3 &amp; 2",'[1]Instructions'!$C$7*100)</f>
        <v>1.5</v>
      </c>
      <c r="K226" s="21">
        <f t="shared" si="34"/>
        <v>0</v>
      </c>
      <c r="L226" s="19">
        <f>IF(C226="Y",MAX((0.013*$C$4*K226+((0.02*(I226-$C$4)))*K226),('[1]Instructions'!$C$7*I226*K226)),('[1]Instructions'!$C$7*I226*K226))</f>
        <v>0</v>
      </c>
      <c r="M226" s="22">
        <f t="shared" si="28"/>
        <v>0</v>
      </c>
      <c r="O226" s="23">
        <v>303</v>
      </c>
      <c r="P226" s="24">
        <f t="shared" si="29"/>
        <v>-0.19801980198019803</v>
      </c>
      <c r="Q226" s="25">
        <f t="shared" si="30"/>
        <v>0.0033003300330033004</v>
      </c>
      <c r="R226" s="26">
        <f t="shared" si="27"/>
        <v>-0.19801980198019803</v>
      </c>
      <c r="S226" s="27">
        <f t="shared" si="31"/>
        <v>0.0033003300330033004</v>
      </c>
    </row>
    <row r="227" spans="1:19" ht="15.75">
      <c r="A227" s="30"/>
      <c r="B227" s="30"/>
      <c r="C227" s="31"/>
      <c r="D227" s="32"/>
      <c r="E227" s="32"/>
      <c r="F227" s="18">
        <f t="shared" si="32"/>
        <v>0</v>
      </c>
      <c r="G227" s="33"/>
      <c r="H227" s="34"/>
      <c r="I227" s="19">
        <f t="shared" si="33"/>
        <v>0</v>
      </c>
      <c r="J227" s="20">
        <f>IF(AND(C227="Y",I227&gt;$C$6),"1.3 &amp; 2",'[1]Instructions'!$C$7*100)</f>
        <v>1.5</v>
      </c>
      <c r="K227" s="21">
        <f t="shared" si="34"/>
        <v>0</v>
      </c>
      <c r="L227" s="19">
        <f>IF(C227="Y",MAX((0.013*$C$4*K227+((0.02*(I227-$C$4)))*K227),('[1]Instructions'!$C$7*I227*K227)),('[1]Instructions'!$C$7*I227*K227))</f>
        <v>0</v>
      </c>
      <c r="M227" s="22">
        <f t="shared" si="28"/>
        <v>0</v>
      </c>
      <c r="O227" s="23">
        <v>303</v>
      </c>
      <c r="P227" s="24">
        <f t="shared" si="29"/>
        <v>-0.19801980198019803</v>
      </c>
      <c r="Q227" s="25">
        <f t="shared" si="30"/>
        <v>0.0033003300330033004</v>
      </c>
      <c r="R227" s="26">
        <f t="shared" si="27"/>
        <v>-0.19801980198019803</v>
      </c>
      <c r="S227" s="27">
        <f t="shared" si="31"/>
        <v>0.0033003300330033004</v>
      </c>
    </row>
    <row r="228" spans="1:19" ht="15.75">
      <c r="A228" s="30"/>
      <c r="B228" s="30"/>
      <c r="C228" s="31"/>
      <c r="D228" s="32"/>
      <c r="E228" s="32"/>
      <c r="F228" s="18">
        <f t="shared" si="32"/>
        <v>0</v>
      </c>
      <c r="G228" s="33"/>
      <c r="H228" s="34"/>
      <c r="I228" s="19">
        <f t="shared" si="33"/>
        <v>0</v>
      </c>
      <c r="J228" s="20">
        <f>IF(AND(C228="Y",I228&gt;$C$6),"1.3 &amp; 2",'[1]Instructions'!$C$7*100)</f>
        <v>1.5</v>
      </c>
      <c r="K228" s="21">
        <f t="shared" si="34"/>
        <v>0</v>
      </c>
      <c r="L228" s="19">
        <f>IF(C228="Y",MAX((0.013*$C$4*K228+((0.02*(I228-$C$4)))*K228),('[1]Instructions'!$C$7*I228*K228)),('[1]Instructions'!$C$7*I228*K228))</f>
        <v>0</v>
      </c>
      <c r="M228" s="22">
        <f t="shared" si="28"/>
        <v>0</v>
      </c>
      <c r="O228" s="23">
        <v>303</v>
      </c>
      <c r="P228" s="24">
        <f t="shared" si="29"/>
        <v>-0.19801980198019803</v>
      </c>
      <c r="Q228" s="25">
        <f t="shared" si="30"/>
        <v>0.0033003300330033004</v>
      </c>
      <c r="R228" s="26">
        <f t="shared" si="27"/>
        <v>-0.19801980198019803</v>
      </c>
      <c r="S228" s="27">
        <f t="shared" si="31"/>
        <v>0.0033003300330033004</v>
      </c>
    </row>
    <row r="229" spans="1:19" ht="15.75">
      <c r="A229" s="30"/>
      <c r="B229" s="30"/>
      <c r="C229" s="31"/>
      <c r="D229" s="32"/>
      <c r="E229" s="32"/>
      <c r="F229" s="18">
        <f t="shared" si="32"/>
        <v>0</v>
      </c>
      <c r="G229" s="33"/>
      <c r="H229" s="34"/>
      <c r="I229" s="19">
        <f t="shared" si="33"/>
        <v>0</v>
      </c>
      <c r="J229" s="20">
        <f>IF(AND(C229="Y",I229&gt;$C$6),"1.3 &amp; 2",'[1]Instructions'!$C$7*100)</f>
        <v>1.5</v>
      </c>
      <c r="K229" s="21">
        <f t="shared" si="34"/>
        <v>0</v>
      </c>
      <c r="L229" s="19">
        <f>IF(C229="Y",MAX((0.013*$C$4*K229+((0.02*(I229-$C$4)))*K229),('[1]Instructions'!$C$7*I229*K229)),('[1]Instructions'!$C$7*I229*K229))</f>
        <v>0</v>
      </c>
      <c r="M229" s="22">
        <f t="shared" si="28"/>
        <v>0</v>
      </c>
      <c r="O229" s="23">
        <v>303</v>
      </c>
      <c r="P229" s="24">
        <f t="shared" si="29"/>
        <v>-0.19801980198019803</v>
      </c>
      <c r="Q229" s="25">
        <f t="shared" si="30"/>
        <v>0.0033003300330033004</v>
      </c>
      <c r="R229" s="26">
        <f t="shared" si="27"/>
        <v>-0.19801980198019803</v>
      </c>
      <c r="S229" s="27">
        <f t="shared" si="31"/>
        <v>0.0033003300330033004</v>
      </c>
    </row>
    <row r="230" spans="1:19" ht="15.75">
      <c r="A230" s="30"/>
      <c r="B230" s="30"/>
      <c r="C230" s="31"/>
      <c r="D230" s="32"/>
      <c r="E230" s="32"/>
      <c r="F230" s="18">
        <f t="shared" si="32"/>
        <v>0</v>
      </c>
      <c r="G230" s="33"/>
      <c r="H230" s="34"/>
      <c r="I230" s="19">
        <f t="shared" si="33"/>
        <v>0</v>
      </c>
      <c r="J230" s="20">
        <f>IF(AND(C230="Y",I230&gt;$C$6),"1.3 &amp; 2",'[1]Instructions'!$C$7*100)</f>
        <v>1.5</v>
      </c>
      <c r="K230" s="21">
        <f t="shared" si="34"/>
        <v>0</v>
      </c>
      <c r="L230" s="19">
        <f>IF(C230="Y",MAX((0.013*$C$4*K230+((0.02*(I230-$C$4)))*K230),('[1]Instructions'!$C$7*I230*K230)),('[1]Instructions'!$C$7*I230*K230))</f>
        <v>0</v>
      </c>
      <c r="M230" s="22">
        <f t="shared" si="28"/>
        <v>0</v>
      </c>
      <c r="O230" s="23">
        <v>303</v>
      </c>
      <c r="P230" s="24">
        <f t="shared" si="29"/>
        <v>-0.19801980198019803</v>
      </c>
      <c r="Q230" s="25">
        <f t="shared" si="30"/>
        <v>0.0033003300330033004</v>
      </c>
      <c r="R230" s="26">
        <f t="shared" si="27"/>
        <v>-0.19801980198019803</v>
      </c>
      <c r="S230" s="27">
        <f t="shared" si="31"/>
        <v>0.0033003300330033004</v>
      </c>
    </row>
    <row r="231" spans="1:19" ht="15.75">
      <c r="A231" s="30"/>
      <c r="B231" s="30"/>
      <c r="C231" s="31"/>
      <c r="D231" s="32"/>
      <c r="E231" s="32"/>
      <c r="F231" s="18">
        <f t="shared" si="32"/>
        <v>0</v>
      </c>
      <c r="G231" s="33"/>
      <c r="H231" s="34"/>
      <c r="I231" s="19">
        <f t="shared" si="33"/>
        <v>0</v>
      </c>
      <c r="J231" s="20">
        <f>IF(AND(C231="Y",I231&gt;$C$6),"1.3 &amp; 2",'[1]Instructions'!$C$7*100)</f>
        <v>1.5</v>
      </c>
      <c r="K231" s="21">
        <f t="shared" si="34"/>
        <v>0</v>
      </c>
      <c r="L231" s="19">
        <f>IF(C231="Y",MAX((0.013*$C$4*K231+((0.02*(I231-$C$4)))*K231),('[1]Instructions'!$C$7*I231*K231)),('[1]Instructions'!$C$7*I231*K231))</f>
        <v>0</v>
      </c>
      <c r="M231" s="22">
        <f t="shared" si="28"/>
        <v>0</v>
      </c>
      <c r="O231" s="23">
        <v>303</v>
      </c>
      <c r="P231" s="24">
        <f t="shared" si="29"/>
        <v>-0.19801980198019803</v>
      </c>
      <c r="Q231" s="25">
        <f t="shared" si="30"/>
        <v>0.0033003300330033004</v>
      </c>
      <c r="R231" s="26">
        <f t="shared" si="27"/>
        <v>-0.19801980198019803</v>
      </c>
      <c r="S231" s="27">
        <f t="shared" si="31"/>
        <v>0.0033003300330033004</v>
      </c>
    </row>
    <row r="232" spans="1:19" ht="15.75">
      <c r="A232" s="30"/>
      <c r="B232" s="30"/>
      <c r="C232" s="31"/>
      <c r="D232" s="32"/>
      <c r="E232" s="32"/>
      <c r="F232" s="18">
        <f t="shared" si="32"/>
        <v>0</v>
      </c>
      <c r="G232" s="33"/>
      <c r="H232" s="34"/>
      <c r="I232" s="19">
        <f t="shared" si="33"/>
        <v>0</v>
      </c>
      <c r="J232" s="20">
        <f>IF(AND(C232="Y",I232&gt;$C$6),"1.3 &amp; 2",'[1]Instructions'!$C$7*100)</f>
        <v>1.5</v>
      </c>
      <c r="K232" s="21">
        <f t="shared" si="34"/>
        <v>0</v>
      </c>
      <c r="L232" s="19">
        <f>IF(C232="Y",MAX((0.013*$C$4*K232+((0.02*(I232-$C$4)))*K232),('[1]Instructions'!$C$7*I232*K232)),('[1]Instructions'!$C$7*I232*K232))</f>
        <v>0</v>
      </c>
      <c r="M232" s="22">
        <f t="shared" si="28"/>
        <v>0</v>
      </c>
      <c r="O232" s="23">
        <v>303</v>
      </c>
      <c r="P232" s="24">
        <f t="shared" si="29"/>
        <v>-0.19801980198019803</v>
      </c>
      <c r="Q232" s="25">
        <f t="shared" si="30"/>
        <v>0.0033003300330033004</v>
      </c>
      <c r="R232" s="26">
        <f t="shared" si="27"/>
        <v>-0.19801980198019803</v>
      </c>
      <c r="S232" s="27">
        <f t="shared" si="31"/>
        <v>0.0033003300330033004</v>
      </c>
    </row>
    <row r="233" spans="1:19" ht="15.75">
      <c r="A233" s="30"/>
      <c r="B233" s="30"/>
      <c r="C233" s="31"/>
      <c r="D233" s="32"/>
      <c r="E233" s="32"/>
      <c r="F233" s="18">
        <f t="shared" si="32"/>
        <v>0</v>
      </c>
      <c r="G233" s="33"/>
      <c r="H233" s="34"/>
      <c r="I233" s="19">
        <f t="shared" si="33"/>
        <v>0</v>
      </c>
      <c r="J233" s="20">
        <f>IF(AND(C233="Y",I233&gt;$C$6),"1.3 &amp; 2",'[1]Instructions'!$C$7*100)</f>
        <v>1.5</v>
      </c>
      <c r="K233" s="21">
        <f t="shared" si="34"/>
        <v>0</v>
      </c>
      <c r="L233" s="19">
        <f>IF(C233="Y",MAX((0.013*$C$4*K233+((0.02*(I233-$C$4)))*K233),('[1]Instructions'!$C$7*I233*K233)),('[1]Instructions'!$C$7*I233*K233))</f>
        <v>0</v>
      </c>
      <c r="M233" s="22">
        <f t="shared" si="28"/>
        <v>0</v>
      </c>
      <c r="O233" s="23">
        <v>303</v>
      </c>
      <c r="P233" s="24">
        <f t="shared" si="29"/>
        <v>-0.19801980198019803</v>
      </c>
      <c r="Q233" s="25">
        <f t="shared" si="30"/>
        <v>0.0033003300330033004</v>
      </c>
      <c r="R233" s="26">
        <f t="shared" si="27"/>
        <v>-0.19801980198019803</v>
      </c>
      <c r="S233" s="27">
        <f t="shared" si="31"/>
        <v>0.0033003300330033004</v>
      </c>
    </row>
    <row r="234" spans="1:19" ht="15.75">
      <c r="A234" s="30"/>
      <c r="B234" s="30"/>
      <c r="C234" s="31"/>
      <c r="D234" s="32"/>
      <c r="E234" s="32"/>
      <c r="F234" s="18">
        <f t="shared" si="32"/>
        <v>0</v>
      </c>
      <c r="G234" s="33"/>
      <c r="H234" s="34"/>
      <c r="I234" s="19">
        <f t="shared" si="33"/>
        <v>0</v>
      </c>
      <c r="J234" s="20">
        <f>IF(AND(C234="Y",I234&gt;$C$6),"1.3 &amp; 2",'[1]Instructions'!$C$7*100)</f>
        <v>1.5</v>
      </c>
      <c r="K234" s="21">
        <f t="shared" si="34"/>
        <v>0</v>
      </c>
      <c r="L234" s="19">
        <f>IF(C234="Y",MAX((0.013*$C$4*K234+((0.02*(I234-$C$4)))*K234),('[1]Instructions'!$C$7*I234*K234)),('[1]Instructions'!$C$7*I234*K234))</f>
        <v>0</v>
      </c>
      <c r="M234" s="22">
        <f t="shared" si="28"/>
        <v>0</v>
      </c>
      <c r="O234" s="23">
        <v>303</v>
      </c>
      <c r="P234" s="24">
        <f t="shared" si="29"/>
        <v>-0.19801980198019803</v>
      </c>
      <c r="Q234" s="25">
        <f t="shared" si="30"/>
        <v>0.0033003300330033004</v>
      </c>
      <c r="R234" s="26">
        <f t="shared" si="27"/>
        <v>-0.19801980198019803</v>
      </c>
      <c r="S234" s="27">
        <f t="shared" si="31"/>
        <v>0.0033003300330033004</v>
      </c>
    </row>
    <row r="235" spans="1:19" ht="15.75">
      <c r="A235" s="30"/>
      <c r="B235" s="30"/>
      <c r="C235" s="31"/>
      <c r="D235" s="32"/>
      <c r="E235" s="32"/>
      <c r="F235" s="18">
        <f t="shared" si="32"/>
        <v>0</v>
      </c>
      <c r="G235" s="33"/>
      <c r="H235" s="34"/>
      <c r="I235" s="19">
        <f t="shared" si="33"/>
        <v>0</v>
      </c>
      <c r="J235" s="20">
        <f>IF(AND(C235="Y",I235&gt;$C$6),"1.3 &amp; 2",'[1]Instructions'!$C$7*100)</f>
        <v>1.5</v>
      </c>
      <c r="K235" s="21">
        <f t="shared" si="34"/>
        <v>0</v>
      </c>
      <c r="L235" s="19">
        <f>IF(C235="Y",MAX((0.013*$C$4*K235+((0.02*(I235-$C$4)))*K235),('[1]Instructions'!$C$7*I235*K235)),('[1]Instructions'!$C$7*I235*K235))</f>
        <v>0</v>
      </c>
      <c r="M235" s="22">
        <f t="shared" si="28"/>
        <v>0</v>
      </c>
      <c r="O235" s="23">
        <v>303</v>
      </c>
      <c r="P235" s="24">
        <f t="shared" si="29"/>
        <v>-0.19801980198019803</v>
      </c>
      <c r="Q235" s="25">
        <f t="shared" si="30"/>
        <v>0.0033003300330033004</v>
      </c>
      <c r="R235" s="26">
        <f t="shared" si="27"/>
        <v>-0.19801980198019803</v>
      </c>
      <c r="S235" s="27">
        <f t="shared" si="31"/>
        <v>0.0033003300330033004</v>
      </c>
    </row>
    <row r="236" spans="1:19" ht="15.75">
      <c r="A236" s="30"/>
      <c r="B236" s="30"/>
      <c r="C236" s="31"/>
      <c r="D236" s="32"/>
      <c r="E236" s="32"/>
      <c r="F236" s="18">
        <f t="shared" si="32"/>
        <v>0</v>
      </c>
      <c r="G236" s="33"/>
      <c r="H236" s="34"/>
      <c r="I236" s="19">
        <f t="shared" si="33"/>
        <v>0</v>
      </c>
      <c r="J236" s="20">
        <f>IF(AND(C236="Y",I236&gt;$C$6),"1.3 &amp; 2",'[1]Instructions'!$C$7*100)</f>
        <v>1.5</v>
      </c>
      <c r="K236" s="21">
        <f t="shared" si="34"/>
        <v>0</v>
      </c>
      <c r="L236" s="19">
        <f>IF(C236="Y",MAX((0.013*$C$4*K236+((0.02*(I236-$C$4)))*K236),('[1]Instructions'!$C$7*I236*K236)),('[1]Instructions'!$C$7*I236*K236))</f>
        <v>0</v>
      </c>
      <c r="M236" s="22">
        <f t="shared" si="28"/>
        <v>0</v>
      </c>
      <c r="O236" s="23">
        <v>303</v>
      </c>
      <c r="P236" s="24">
        <f t="shared" si="29"/>
        <v>-0.19801980198019803</v>
      </c>
      <c r="Q236" s="25">
        <f t="shared" si="30"/>
        <v>0.0033003300330033004</v>
      </c>
      <c r="R236" s="26">
        <f t="shared" si="27"/>
        <v>-0.19801980198019803</v>
      </c>
      <c r="S236" s="27">
        <f t="shared" si="31"/>
        <v>0.0033003300330033004</v>
      </c>
    </row>
    <row r="237" spans="1:19" ht="15.75">
      <c r="A237" s="30"/>
      <c r="B237" s="30"/>
      <c r="C237" s="31"/>
      <c r="D237" s="32"/>
      <c r="E237" s="32"/>
      <c r="F237" s="18">
        <f t="shared" si="32"/>
        <v>0</v>
      </c>
      <c r="G237" s="33"/>
      <c r="H237" s="34"/>
      <c r="I237" s="19">
        <f t="shared" si="33"/>
        <v>0</v>
      </c>
      <c r="J237" s="20">
        <f>IF(AND(C237="Y",I237&gt;$C$6),"1.3 &amp; 2",'[1]Instructions'!$C$7*100)</f>
        <v>1.5</v>
      </c>
      <c r="K237" s="21">
        <f t="shared" si="34"/>
        <v>0</v>
      </c>
      <c r="L237" s="19">
        <f>IF(C237="Y",MAX((0.013*$C$4*K237+((0.02*(I237-$C$4)))*K237),('[1]Instructions'!$C$7*I237*K237)),('[1]Instructions'!$C$7*I237*K237))</f>
        <v>0</v>
      </c>
      <c r="M237" s="22">
        <f t="shared" si="28"/>
        <v>0</v>
      </c>
      <c r="O237" s="23">
        <v>303</v>
      </c>
      <c r="P237" s="24">
        <f t="shared" si="29"/>
        <v>-0.19801980198019803</v>
      </c>
      <c r="Q237" s="25">
        <f t="shared" si="30"/>
        <v>0.0033003300330033004</v>
      </c>
      <c r="R237" s="26">
        <f t="shared" si="27"/>
        <v>-0.19801980198019803</v>
      </c>
      <c r="S237" s="27">
        <f t="shared" si="31"/>
        <v>0.0033003300330033004</v>
      </c>
    </row>
    <row r="238" spans="1:19" ht="15.75">
      <c r="A238" s="30"/>
      <c r="B238" s="30"/>
      <c r="C238" s="31"/>
      <c r="D238" s="32"/>
      <c r="E238" s="32"/>
      <c r="F238" s="18">
        <f t="shared" si="32"/>
        <v>0</v>
      </c>
      <c r="G238" s="33"/>
      <c r="H238" s="34"/>
      <c r="I238" s="19">
        <f t="shared" si="33"/>
        <v>0</v>
      </c>
      <c r="J238" s="20">
        <f>IF(AND(C238="Y",I238&gt;$C$6),"1.3 &amp; 2",'[1]Instructions'!$C$7*100)</f>
        <v>1.5</v>
      </c>
      <c r="K238" s="21">
        <f t="shared" si="34"/>
        <v>0</v>
      </c>
      <c r="L238" s="19">
        <f>IF(C238="Y",MAX((0.013*$C$4*K238+((0.02*(I238-$C$4)))*K238),('[1]Instructions'!$C$7*I238*K238)),('[1]Instructions'!$C$7*I238*K238))</f>
        <v>0</v>
      </c>
      <c r="M238" s="22">
        <f t="shared" si="28"/>
        <v>0</v>
      </c>
      <c r="O238" s="23">
        <v>303</v>
      </c>
      <c r="P238" s="24">
        <f t="shared" si="29"/>
        <v>-0.19801980198019803</v>
      </c>
      <c r="Q238" s="25">
        <f t="shared" si="30"/>
        <v>0.0033003300330033004</v>
      </c>
      <c r="R238" s="26">
        <f t="shared" si="27"/>
        <v>-0.19801980198019803</v>
      </c>
      <c r="S238" s="27">
        <f t="shared" si="31"/>
        <v>0.0033003300330033004</v>
      </c>
    </row>
    <row r="239" spans="1:19" ht="15.75">
      <c r="A239" s="30"/>
      <c r="B239" s="30"/>
      <c r="C239" s="31"/>
      <c r="D239" s="32"/>
      <c r="E239" s="32"/>
      <c r="F239" s="18">
        <f t="shared" si="32"/>
        <v>0</v>
      </c>
      <c r="G239" s="33"/>
      <c r="H239" s="34"/>
      <c r="I239" s="19">
        <f t="shared" si="33"/>
        <v>0</v>
      </c>
      <c r="J239" s="20">
        <f>IF(AND(C239="Y",I239&gt;$C$6),"1.3 &amp; 2",'[1]Instructions'!$C$7*100)</f>
        <v>1.5</v>
      </c>
      <c r="K239" s="21">
        <f t="shared" si="34"/>
        <v>0</v>
      </c>
      <c r="L239" s="19">
        <f>IF(C239="Y",MAX((0.013*$C$4*K239+((0.02*(I239-$C$4)))*K239),('[1]Instructions'!$C$7*I239*K239)),('[1]Instructions'!$C$7*I239*K239))</f>
        <v>0</v>
      </c>
      <c r="M239" s="22">
        <f t="shared" si="28"/>
        <v>0</v>
      </c>
      <c r="O239" s="23">
        <v>303</v>
      </c>
      <c r="P239" s="24">
        <f t="shared" si="29"/>
        <v>-0.19801980198019803</v>
      </c>
      <c r="Q239" s="25">
        <f t="shared" si="30"/>
        <v>0.0033003300330033004</v>
      </c>
      <c r="R239" s="26">
        <f t="shared" si="27"/>
        <v>-0.19801980198019803</v>
      </c>
      <c r="S239" s="27">
        <f t="shared" si="31"/>
        <v>0.0033003300330033004</v>
      </c>
    </row>
    <row r="240" spans="1:19" ht="15.75">
      <c r="A240" s="30"/>
      <c r="B240" s="30"/>
      <c r="C240" s="31"/>
      <c r="D240" s="32"/>
      <c r="E240" s="32"/>
      <c r="F240" s="18">
        <f t="shared" si="32"/>
        <v>0</v>
      </c>
      <c r="G240" s="33"/>
      <c r="H240" s="34"/>
      <c r="I240" s="19">
        <f t="shared" si="33"/>
        <v>0</v>
      </c>
      <c r="J240" s="20">
        <f>IF(AND(C240="Y",I240&gt;$C$6),"1.3 &amp; 2",'[1]Instructions'!$C$7*100)</f>
        <v>1.5</v>
      </c>
      <c r="K240" s="21">
        <f t="shared" si="34"/>
        <v>0</v>
      </c>
      <c r="L240" s="19">
        <f>IF(C240="Y",MAX((0.013*$C$4*K240+((0.02*(I240-$C$4)))*K240),('[1]Instructions'!$C$7*I240*K240)),('[1]Instructions'!$C$7*I240*K240))</f>
        <v>0</v>
      </c>
      <c r="M240" s="22">
        <f t="shared" si="28"/>
        <v>0</v>
      </c>
      <c r="O240" s="23">
        <v>303</v>
      </c>
      <c r="P240" s="24">
        <f t="shared" si="29"/>
        <v>-0.19801980198019803</v>
      </c>
      <c r="Q240" s="25">
        <f t="shared" si="30"/>
        <v>0.0033003300330033004</v>
      </c>
      <c r="R240" s="26">
        <f t="shared" si="27"/>
        <v>-0.19801980198019803</v>
      </c>
      <c r="S240" s="27">
        <f t="shared" si="31"/>
        <v>0.0033003300330033004</v>
      </c>
    </row>
    <row r="241" spans="1:19" ht="15.75">
      <c r="A241" s="30"/>
      <c r="B241" s="30"/>
      <c r="C241" s="31"/>
      <c r="D241" s="32"/>
      <c r="E241" s="32"/>
      <c r="F241" s="18">
        <f t="shared" si="32"/>
        <v>0</v>
      </c>
      <c r="G241" s="33"/>
      <c r="H241" s="34"/>
      <c r="I241" s="19">
        <f t="shared" si="33"/>
        <v>0</v>
      </c>
      <c r="J241" s="20">
        <f>IF(AND(C241="Y",I241&gt;$C$6),"1.3 &amp; 2",'[1]Instructions'!$C$7*100)</f>
        <v>1.5</v>
      </c>
      <c r="K241" s="21">
        <f t="shared" si="34"/>
        <v>0</v>
      </c>
      <c r="L241" s="19">
        <f>IF(C241="Y",MAX((0.013*$C$4*K241+((0.02*(I241-$C$4)))*K241),('[1]Instructions'!$C$7*I241*K241)),('[1]Instructions'!$C$7*I241*K241))</f>
        <v>0</v>
      </c>
      <c r="M241" s="22">
        <f t="shared" si="28"/>
        <v>0</v>
      </c>
      <c r="O241" s="23">
        <v>303</v>
      </c>
      <c r="P241" s="24">
        <f t="shared" si="29"/>
        <v>-0.19801980198019803</v>
      </c>
      <c r="Q241" s="25">
        <f t="shared" si="30"/>
        <v>0.0033003300330033004</v>
      </c>
      <c r="R241" s="26">
        <f t="shared" si="27"/>
        <v>-0.19801980198019803</v>
      </c>
      <c r="S241" s="27">
        <f t="shared" si="31"/>
        <v>0.0033003300330033004</v>
      </c>
    </row>
    <row r="242" spans="1:19" ht="15.75">
      <c r="A242" s="30"/>
      <c r="B242" s="30"/>
      <c r="C242" s="31"/>
      <c r="D242" s="32"/>
      <c r="E242" s="32"/>
      <c r="F242" s="18">
        <f t="shared" si="32"/>
        <v>0</v>
      </c>
      <c r="G242" s="33"/>
      <c r="H242" s="34"/>
      <c r="I242" s="19">
        <f t="shared" si="33"/>
        <v>0</v>
      </c>
      <c r="J242" s="20">
        <f>IF(AND(C242="Y",I242&gt;$C$6),"1.3 &amp; 2",'[1]Instructions'!$C$7*100)</f>
        <v>1.5</v>
      </c>
      <c r="K242" s="21">
        <f t="shared" si="34"/>
        <v>0</v>
      </c>
      <c r="L242" s="19">
        <f>IF(C242="Y",MAX((0.013*$C$4*K242+((0.02*(I242-$C$4)))*K242),('[1]Instructions'!$C$7*I242*K242)),('[1]Instructions'!$C$7*I242*K242))</f>
        <v>0</v>
      </c>
      <c r="M242" s="22">
        <f t="shared" si="28"/>
        <v>0</v>
      </c>
      <c r="O242" s="23">
        <v>303</v>
      </c>
      <c r="P242" s="24">
        <f t="shared" si="29"/>
        <v>-0.19801980198019803</v>
      </c>
      <c r="Q242" s="25">
        <f t="shared" si="30"/>
        <v>0.0033003300330033004</v>
      </c>
      <c r="R242" s="26">
        <f t="shared" si="27"/>
        <v>-0.19801980198019803</v>
      </c>
      <c r="S242" s="27">
        <f t="shared" si="31"/>
        <v>0.0033003300330033004</v>
      </c>
    </row>
    <row r="243" spans="1:19" ht="15.75">
      <c r="A243" s="30"/>
      <c r="B243" s="30"/>
      <c r="C243" s="31"/>
      <c r="D243" s="32"/>
      <c r="E243" s="32"/>
      <c r="F243" s="18">
        <f t="shared" si="32"/>
        <v>0</v>
      </c>
      <c r="G243" s="33"/>
      <c r="H243" s="34"/>
      <c r="I243" s="19">
        <f t="shared" si="33"/>
        <v>0</v>
      </c>
      <c r="J243" s="20">
        <f>IF(AND(C243="Y",I243&gt;$C$6),"1.3 &amp; 2",'[1]Instructions'!$C$7*100)</f>
        <v>1.5</v>
      </c>
      <c r="K243" s="21">
        <f t="shared" si="34"/>
        <v>0</v>
      </c>
      <c r="L243" s="19">
        <f>IF(C243="Y",MAX((0.013*$C$4*K243+((0.02*(I243-$C$4)))*K243),('[1]Instructions'!$C$7*I243*K243)),('[1]Instructions'!$C$7*I243*K243))</f>
        <v>0</v>
      </c>
      <c r="M243" s="22">
        <f t="shared" si="28"/>
        <v>0</v>
      </c>
      <c r="O243" s="23">
        <v>303</v>
      </c>
      <c r="P243" s="24">
        <f t="shared" si="29"/>
        <v>-0.19801980198019803</v>
      </c>
      <c r="Q243" s="25">
        <f t="shared" si="30"/>
        <v>0.0033003300330033004</v>
      </c>
      <c r="R243" s="26">
        <f t="shared" si="27"/>
        <v>-0.19801980198019803</v>
      </c>
      <c r="S243" s="27">
        <f t="shared" si="31"/>
        <v>0.0033003300330033004</v>
      </c>
    </row>
    <row r="244" spans="1:19" ht="15.75">
      <c r="A244" s="30"/>
      <c r="B244" s="30"/>
      <c r="C244" s="31"/>
      <c r="D244" s="32"/>
      <c r="E244" s="32"/>
      <c r="F244" s="18">
        <f t="shared" si="32"/>
        <v>0</v>
      </c>
      <c r="G244" s="33"/>
      <c r="H244" s="34"/>
      <c r="I244" s="19">
        <f t="shared" si="33"/>
        <v>0</v>
      </c>
      <c r="J244" s="20">
        <f>IF(AND(C244="Y",I244&gt;$C$6),"1.3 &amp; 2",'[1]Instructions'!$C$7*100)</f>
        <v>1.5</v>
      </c>
      <c r="K244" s="21">
        <f t="shared" si="34"/>
        <v>0</v>
      </c>
      <c r="L244" s="19">
        <f>IF(C244="Y",MAX((0.013*$C$4*K244+((0.02*(I244-$C$4)))*K244),('[1]Instructions'!$C$7*I244*K244)),('[1]Instructions'!$C$7*I244*K244))</f>
        <v>0</v>
      </c>
      <c r="M244" s="22">
        <f t="shared" si="28"/>
        <v>0</v>
      </c>
      <c r="O244" s="23">
        <v>303</v>
      </c>
      <c r="P244" s="24">
        <f t="shared" si="29"/>
        <v>-0.19801980198019803</v>
      </c>
      <c r="Q244" s="25">
        <f t="shared" si="30"/>
        <v>0.0033003300330033004</v>
      </c>
      <c r="R244" s="26">
        <f t="shared" si="27"/>
        <v>-0.19801980198019803</v>
      </c>
      <c r="S244" s="27">
        <f t="shared" si="31"/>
        <v>0.0033003300330033004</v>
      </c>
    </row>
    <row r="245" spans="1:19" ht="15.75">
      <c r="A245" s="30"/>
      <c r="B245" s="30"/>
      <c r="C245" s="31"/>
      <c r="D245" s="32"/>
      <c r="E245" s="32"/>
      <c r="F245" s="18">
        <f t="shared" si="32"/>
        <v>0</v>
      </c>
      <c r="G245" s="33"/>
      <c r="H245" s="34"/>
      <c r="I245" s="19">
        <f t="shared" si="33"/>
        <v>0</v>
      </c>
      <c r="J245" s="20">
        <f>IF(AND(C245="Y",I245&gt;$C$6),"1.3 &amp; 2",'[1]Instructions'!$C$7*100)</f>
        <v>1.5</v>
      </c>
      <c r="K245" s="21">
        <f t="shared" si="34"/>
        <v>0</v>
      </c>
      <c r="L245" s="19">
        <f>IF(C245="Y",MAX((0.013*$C$4*K245+((0.02*(I245-$C$4)))*K245),('[1]Instructions'!$C$7*I245*K245)),('[1]Instructions'!$C$7*I245*K245))</f>
        <v>0</v>
      </c>
      <c r="M245" s="22">
        <f t="shared" si="28"/>
        <v>0</v>
      </c>
      <c r="O245" s="23">
        <v>303</v>
      </c>
      <c r="P245" s="24">
        <f t="shared" si="29"/>
        <v>-0.19801980198019803</v>
      </c>
      <c r="Q245" s="25">
        <f t="shared" si="30"/>
        <v>0.0033003300330033004</v>
      </c>
      <c r="R245" s="26">
        <f t="shared" si="27"/>
        <v>-0.19801980198019803</v>
      </c>
      <c r="S245" s="27">
        <f t="shared" si="31"/>
        <v>0.0033003300330033004</v>
      </c>
    </row>
    <row r="246" spans="1:19" ht="15.75">
      <c r="A246" s="30"/>
      <c r="B246" s="30"/>
      <c r="C246" s="31"/>
      <c r="D246" s="32"/>
      <c r="E246" s="32"/>
      <c r="F246" s="18">
        <f t="shared" si="32"/>
        <v>0</v>
      </c>
      <c r="G246" s="33"/>
      <c r="H246" s="34"/>
      <c r="I246" s="19">
        <f t="shared" si="33"/>
        <v>0</v>
      </c>
      <c r="J246" s="20">
        <f>IF(AND(C246="Y",I246&gt;$C$6),"1.3 &amp; 2",'[1]Instructions'!$C$7*100)</f>
        <v>1.5</v>
      </c>
      <c r="K246" s="21">
        <f t="shared" si="34"/>
        <v>0</v>
      </c>
      <c r="L246" s="19">
        <f>IF(C246="Y",MAX((0.013*$C$4*K246+((0.02*(I246-$C$4)))*K246),('[1]Instructions'!$C$7*I246*K246)),('[1]Instructions'!$C$7*I246*K246))</f>
        <v>0</v>
      </c>
      <c r="M246" s="22">
        <f t="shared" si="28"/>
        <v>0</v>
      </c>
      <c r="O246" s="23">
        <v>303</v>
      </c>
      <c r="P246" s="24">
        <f t="shared" si="29"/>
        <v>-0.19801980198019803</v>
      </c>
      <c r="Q246" s="25">
        <f t="shared" si="30"/>
        <v>0.0033003300330033004</v>
      </c>
      <c r="R246" s="26">
        <f t="shared" si="27"/>
        <v>-0.19801980198019803</v>
      </c>
      <c r="S246" s="27">
        <f t="shared" si="31"/>
        <v>0.0033003300330033004</v>
      </c>
    </row>
    <row r="247" spans="1:19" ht="15.75">
      <c r="A247" s="30"/>
      <c r="B247" s="30"/>
      <c r="C247" s="31"/>
      <c r="D247" s="32"/>
      <c r="E247" s="32"/>
      <c r="F247" s="18">
        <f t="shared" si="32"/>
        <v>0</v>
      </c>
      <c r="G247" s="33"/>
      <c r="H247" s="34"/>
      <c r="I247" s="19">
        <f t="shared" si="33"/>
        <v>0</v>
      </c>
      <c r="J247" s="20">
        <f>IF(AND(C247="Y",I247&gt;$C$6),"1.3 &amp; 2",'[1]Instructions'!$C$7*100)</f>
        <v>1.5</v>
      </c>
      <c r="K247" s="21">
        <f t="shared" si="34"/>
        <v>0</v>
      </c>
      <c r="L247" s="19">
        <f>IF(C247="Y",MAX((0.013*$C$4*K247+((0.02*(I247-$C$4)))*K247),('[1]Instructions'!$C$7*I247*K247)),('[1]Instructions'!$C$7*I247*K247))</f>
        <v>0</v>
      </c>
      <c r="M247" s="22">
        <f t="shared" si="28"/>
        <v>0</v>
      </c>
      <c r="O247" s="23">
        <v>303</v>
      </c>
      <c r="P247" s="24">
        <f t="shared" si="29"/>
        <v>-0.19801980198019803</v>
      </c>
      <c r="Q247" s="25">
        <f t="shared" si="30"/>
        <v>0.0033003300330033004</v>
      </c>
      <c r="R247" s="26">
        <f t="shared" si="27"/>
        <v>-0.19801980198019803</v>
      </c>
      <c r="S247" s="27">
        <f t="shared" si="31"/>
        <v>0.0033003300330033004</v>
      </c>
    </row>
    <row r="248" spans="1:19" ht="15.75">
      <c r="A248" s="30"/>
      <c r="B248" s="30"/>
      <c r="C248" s="31"/>
      <c r="D248" s="32"/>
      <c r="E248" s="32"/>
      <c r="F248" s="18">
        <f t="shared" si="32"/>
        <v>0</v>
      </c>
      <c r="G248" s="33"/>
      <c r="H248" s="34"/>
      <c r="I248" s="19">
        <f t="shared" si="33"/>
        <v>0</v>
      </c>
      <c r="J248" s="20">
        <f>IF(AND(C248="Y",I248&gt;$C$6),"1.3 &amp; 2",'[1]Instructions'!$C$7*100)</f>
        <v>1.5</v>
      </c>
      <c r="K248" s="21">
        <f t="shared" si="34"/>
        <v>0</v>
      </c>
      <c r="L248" s="19">
        <f>IF(C248="Y",MAX((0.013*$C$4*K248+((0.02*(I248-$C$4)))*K248),('[1]Instructions'!$C$7*I248*K248)),('[1]Instructions'!$C$7*I248*K248))</f>
        <v>0</v>
      </c>
      <c r="M248" s="22">
        <f t="shared" si="28"/>
        <v>0</v>
      </c>
      <c r="O248" s="23">
        <v>303</v>
      </c>
      <c r="P248" s="24">
        <f t="shared" si="29"/>
        <v>-0.19801980198019803</v>
      </c>
      <c r="Q248" s="25">
        <f t="shared" si="30"/>
        <v>0.0033003300330033004</v>
      </c>
      <c r="R248" s="26">
        <f t="shared" si="27"/>
        <v>-0.19801980198019803</v>
      </c>
      <c r="S248" s="27">
        <f t="shared" si="31"/>
        <v>0.0033003300330033004</v>
      </c>
    </row>
    <row r="249" spans="1:19" ht="15.75">
      <c r="A249" s="30"/>
      <c r="B249" s="30"/>
      <c r="C249" s="31"/>
      <c r="D249" s="32"/>
      <c r="E249" s="32"/>
      <c r="F249" s="18">
        <f t="shared" si="32"/>
        <v>0</v>
      </c>
      <c r="G249" s="33"/>
      <c r="H249" s="34"/>
      <c r="I249" s="19">
        <f t="shared" si="33"/>
        <v>0</v>
      </c>
      <c r="J249" s="20">
        <f>IF(AND(C249="Y",I249&gt;$C$6),"1.3 &amp; 2",'[1]Instructions'!$C$7*100)</f>
        <v>1.5</v>
      </c>
      <c r="K249" s="21">
        <f t="shared" si="34"/>
        <v>0</v>
      </c>
      <c r="L249" s="19">
        <f>IF(C249="Y",MAX((0.013*$C$4*K249+((0.02*(I249-$C$4)))*K249),('[1]Instructions'!$C$7*I249*K249)),('[1]Instructions'!$C$7*I249*K249))</f>
        <v>0</v>
      </c>
      <c r="M249" s="22">
        <f t="shared" si="28"/>
        <v>0</v>
      </c>
      <c r="O249" s="23">
        <v>303</v>
      </c>
      <c r="P249" s="24">
        <f t="shared" si="29"/>
        <v>-0.19801980198019803</v>
      </c>
      <c r="Q249" s="25">
        <f t="shared" si="30"/>
        <v>0.0033003300330033004</v>
      </c>
      <c r="R249" s="26">
        <f t="shared" si="27"/>
        <v>-0.19801980198019803</v>
      </c>
      <c r="S249" s="27">
        <f t="shared" si="31"/>
        <v>0.0033003300330033004</v>
      </c>
    </row>
    <row r="250" spans="1:19" ht="15.75">
      <c r="A250" s="30"/>
      <c r="B250" s="30"/>
      <c r="C250" s="31"/>
      <c r="D250" s="32"/>
      <c r="E250" s="32"/>
      <c r="F250" s="18">
        <f t="shared" si="32"/>
        <v>0</v>
      </c>
      <c r="G250" s="33"/>
      <c r="H250" s="34"/>
      <c r="I250" s="19">
        <f t="shared" si="33"/>
        <v>0</v>
      </c>
      <c r="J250" s="20">
        <f>IF(AND(C250="Y",I250&gt;$C$6),"1.3 &amp; 2",'[1]Instructions'!$C$7*100)</f>
        <v>1.5</v>
      </c>
      <c r="K250" s="21">
        <f t="shared" si="34"/>
        <v>0</v>
      </c>
      <c r="L250" s="19">
        <f>IF(C250="Y",MAX((0.013*$C$4*K250+((0.02*(I250-$C$4)))*K250),('[1]Instructions'!$C$7*I250*K250)),('[1]Instructions'!$C$7*I250*K250))</f>
        <v>0</v>
      </c>
      <c r="M250" s="22">
        <f t="shared" si="28"/>
        <v>0</v>
      </c>
      <c r="O250" s="23">
        <v>303</v>
      </c>
      <c r="P250" s="24">
        <f t="shared" si="29"/>
        <v>-0.19801980198019803</v>
      </c>
      <c r="Q250" s="25">
        <f t="shared" si="30"/>
        <v>0.0033003300330033004</v>
      </c>
      <c r="R250" s="26">
        <f t="shared" si="27"/>
        <v>-0.19801980198019803</v>
      </c>
      <c r="S250" s="27">
        <f t="shared" si="31"/>
        <v>0.0033003300330033004</v>
      </c>
    </row>
    <row r="251" spans="1:19" ht="15.75">
      <c r="A251" s="30"/>
      <c r="B251" s="30"/>
      <c r="C251" s="31"/>
      <c r="D251" s="32"/>
      <c r="E251" s="32"/>
      <c r="F251" s="18">
        <f t="shared" si="32"/>
        <v>0</v>
      </c>
      <c r="G251" s="33"/>
      <c r="H251" s="34"/>
      <c r="I251" s="19">
        <f t="shared" si="33"/>
        <v>0</v>
      </c>
      <c r="J251" s="20">
        <f>IF(AND(C251="Y",I251&gt;$C$6),"1.3 &amp; 2",'[1]Instructions'!$C$7*100)</f>
        <v>1.5</v>
      </c>
      <c r="K251" s="21">
        <f t="shared" si="34"/>
        <v>0</v>
      </c>
      <c r="L251" s="19">
        <f>IF(C251="Y",MAX((0.013*$C$4*K251+((0.02*(I251-$C$4)))*K251),('[1]Instructions'!$C$7*I251*K251)),('[1]Instructions'!$C$7*I251*K251))</f>
        <v>0</v>
      </c>
      <c r="M251" s="22">
        <f t="shared" si="28"/>
        <v>0</v>
      </c>
      <c r="O251" s="23">
        <v>303</v>
      </c>
      <c r="P251" s="24">
        <f t="shared" si="29"/>
        <v>-0.19801980198019803</v>
      </c>
      <c r="Q251" s="25">
        <f t="shared" si="30"/>
        <v>0.0033003300330033004</v>
      </c>
      <c r="R251" s="26">
        <f t="shared" si="27"/>
        <v>-0.19801980198019803</v>
      </c>
      <c r="S251" s="27">
        <f t="shared" si="31"/>
        <v>0.0033003300330033004</v>
      </c>
    </row>
    <row r="252" spans="1:19" ht="15.75">
      <c r="A252" s="30"/>
      <c r="B252" s="30"/>
      <c r="C252" s="31"/>
      <c r="D252" s="32"/>
      <c r="E252" s="32"/>
      <c r="F252" s="18">
        <f t="shared" si="32"/>
        <v>0</v>
      </c>
      <c r="G252" s="33"/>
      <c r="H252" s="34"/>
      <c r="I252" s="19">
        <f t="shared" si="33"/>
        <v>0</v>
      </c>
      <c r="J252" s="20">
        <f>IF(AND(C252="Y",I252&gt;$C$6),"1.3 &amp; 2",'[1]Instructions'!$C$7*100)</f>
        <v>1.5</v>
      </c>
      <c r="K252" s="21">
        <f t="shared" si="34"/>
        <v>0</v>
      </c>
      <c r="L252" s="19">
        <f>IF(C252="Y",MAX((0.013*$C$4*K252+((0.02*(I252-$C$4)))*K252),('[1]Instructions'!$C$7*I252*K252)),('[1]Instructions'!$C$7*I252*K252))</f>
        <v>0</v>
      </c>
      <c r="M252" s="22">
        <f t="shared" si="28"/>
        <v>0</v>
      </c>
      <c r="O252" s="23">
        <v>303</v>
      </c>
      <c r="P252" s="24">
        <f t="shared" si="29"/>
        <v>-0.19801980198019803</v>
      </c>
      <c r="Q252" s="25">
        <f t="shared" si="30"/>
        <v>0.0033003300330033004</v>
      </c>
      <c r="R252" s="26">
        <f t="shared" si="27"/>
        <v>-0.19801980198019803</v>
      </c>
      <c r="S252" s="27">
        <f t="shared" si="31"/>
        <v>0.0033003300330033004</v>
      </c>
    </row>
    <row r="253" spans="1:19" ht="15.75">
      <c r="A253" s="30"/>
      <c r="B253" s="30"/>
      <c r="C253" s="31"/>
      <c r="D253" s="32"/>
      <c r="E253" s="32"/>
      <c r="F253" s="18">
        <f t="shared" si="32"/>
        <v>0</v>
      </c>
      <c r="G253" s="33"/>
      <c r="H253" s="34"/>
      <c r="I253" s="19">
        <f t="shared" si="33"/>
        <v>0</v>
      </c>
      <c r="J253" s="20">
        <f>IF(AND(C253="Y",I253&gt;$C$6),"1.3 &amp; 2",'[1]Instructions'!$C$7*100)</f>
        <v>1.5</v>
      </c>
      <c r="K253" s="21">
        <f t="shared" si="34"/>
        <v>0</v>
      </c>
      <c r="L253" s="19">
        <f>IF(C253="Y",MAX((0.013*$C$4*K253+((0.02*(I253-$C$4)))*K253),('[1]Instructions'!$C$7*I253*K253)),('[1]Instructions'!$C$7*I253*K253))</f>
        <v>0</v>
      </c>
      <c r="M253" s="22">
        <f t="shared" si="28"/>
        <v>0</v>
      </c>
      <c r="O253" s="23">
        <v>303</v>
      </c>
      <c r="P253" s="24">
        <f t="shared" si="29"/>
        <v>-0.19801980198019803</v>
      </c>
      <c r="Q253" s="25">
        <f t="shared" si="30"/>
        <v>0.0033003300330033004</v>
      </c>
      <c r="R253" s="26">
        <f t="shared" si="27"/>
        <v>-0.19801980198019803</v>
      </c>
      <c r="S253" s="27">
        <f t="shared" si="31"/>
        <v>0.0033003300330033004</v>
      </c>
    </row>
    <row r="254" spans="1:19" ht="15.75">
      <c r="A254" s="30"/>
      <c r="B254" s="30"/>
      <c r="C254" s="31"/>
      <c r="D254" s="32"/>
      <c r="E254" s="32"/>
      <c r="F254" s="18">
        <f t="shared" si="32"/>
        <v>0</v>
      </c>
      <c r="G254" s="33"/>
      <c r="H254" s="34"/>
      <c r="I254" s="19">
        <f t="shared" si="33"/>
        <v>0</v>
      </c>
      <c r="J254" s="20">
        <f>IF(AND(C254="Y",I254&gt;$C$6),"1.3 &amp; 2",'[1]Instructions'!$C$7*100)</f>
        <v>1.5</v>
      </c>
      <c r="K254" s="21">
        <f t="shared" si="34"/>
        <v>0</v>
      </c>
      <c r="L254" s="19">
        <f>IF(C254="Y",MAX((0.013*$C$4*K254+((0.02*(I254-$C$4)))*K254),('[1]Instructions'!$C$7*I254*K254)),('[1]Instructions'!$C$7*I254*K254))</f>
        <v>0</v>
      </c>
      <c r="M254" s="22">
        <f t="shared" si="28"/>
        <v>0</v>
      </c>
      <c r="O254" s="23">
        <v>303</v>
      </c>
      <c r="P254" s="24">
        <f t="shared" si="29"/>
        <v>-0.19801980198019803</v>
      </c>
      <c r="Q254" s="25">
        <f t="shared" si="30"/>
        <v>0.0033003300330033004</v>
      </c>
      <c r="R254" s="26">
        <f t="shared" si="27"/>
        <v>-0.19801980198019803</v>
      </c>
      <c r="S254" s="27">
        <f t="shared" si="31"/>
        <v>0.0033003300330033004</v>
      </c>
    </row>
    <row r="255" spans="1:19" ht="15.75">
      <c r="A255" s="30"/>
      <c r="B255" s="30"/>
      <c r="C255" s="31"/>
      <c r="D255" s="32"/>
      <c r="E255" s="32"/>
      <c r="F255" s="18">
        <f t="shared" si="32"/>
        <v>0</v>
      </c>
      <c r="G255" s="33"/>
      <c r="H255" s="34"/>
      <c r="I255" s="19">
        <f t="shared" si="33"/>
        <v>0</v>
      </c>
      <c r="J255" s="20">
        <f>IF(AND(C255="Y",I255&gt;$C$6),"1.3 &amp; 2",'[1]Instructions'!$C$7*100)</f>
        <v>1.5</v>
      </c>
      <c r="K255" s="21">
        <f t="shared" si="34"/>
        <v>0</v>
      </c>
      <c r="L255" s="19">
        <f>IF(C255="Y",MAX((0.013*$C$4*K255+((0.02*(I255-$C$4)))*K255),('[1]Instructions'!$C$7*I255*K255)),('[1]Instructions'!$C$7*I255*K255))</f>
        <v>0</v>
      </c>
      <c r="M255" s="22">
        <f t="shared" si="28"/>
        <v>0</v>
      </c>
      <c r="O255" s="23">
        <v>303</v>
      </c>
      <c r="P255" s="24">
        <f t="shared" si="29"/>
        <v>-0.19801980198019803</v>
      </c>
      <c r="Q255" s="25">
        <f t="shared" si="30"/>
        <v>0.0033003300330033004</v>
      </c>
      <c r="R255" s="26">
        <f t="shared" si="27"/>
        <v>-0.19801980198019803</v>
      </c>
      <c r="S255" s="27">
        <f t="shared" si="31"/>
        <v>0.0033003300330033004</v>
      </c>
    </row>
    <row r="256" spans="1:19" ht="15.75">
      <c r="A256" s="30"/>
      <c r="B256" s="30"/>
      <c r="C256" s="31"/>
      <c r="D256" s="32"/>
      <c r="E256" s="32"/>
      <c r="F256" s="18">
        <f t="shared" si="32"/>
        <v>0</v>
      </c>
      <c r="G256" s="33"/>
      <c r="H256" s="34"/>
      <c r="I256" s="19">
        <f t="shared" si="33"/>
        <v>0</v>
      </c>
      <c r="J256" s="20">
        <f>IF(AND(C256="Y",I256&gt;$C$6),"1.3 &amp; 2",'[1]Instructions'!$C$7*100)</f>
        <v>1.5</v>
      </c>
      <c r="K256" s="21">
        <f t="shared" si="34"/>
        <v>0</v>
      </c>
      <c r="L256" s="19">
        <f>IF(C256="Y",MAX((0.013*$C$4*K256+((0.02*(I256-$C$4)))*K256),('[1]Instructions'!$C$7*I256*K256)),('[1]Instructions'!$C$7*I256*K256))</f>
        <v>0</v>
      </c>
      <c r="M256" s="22">
        <f t="shared" si="28"/>
        <v>0</v>
      </c>
      <c r="O256" s="23">
        <v>303</v>
      </c>
      <c r="P256" s="24">
        <f t="shared" si="29"/>
        <v>-0.19801980198019803</v>
      </c>
      <c r="Q256" s="25">
        <f t="shared" si="30"/>
        <v>0.0033003300330033004</v>
      </c>
      <c r="R256" s="26">
        <f t="shared" si="27"/>
        <v>-0.19801980198019803</v>
      </c>
      <c r="S256" s="27">
        <f t="shared" si="31"/>
        <v>0.0033003300330033004</v>
      </c>
    </row>
    <row r="257" spans="1:19" ht="15.75">
      <c r="A257" s="30"/>
      <c r="B257" s="30"/>
      <c r="C257" s="31"/>
      <c r="D257" s="32"/>
      <c r="E257" s="32"/>
      <c r="F257" s="18">
        <f t="shared" si="32"/>
        <v>0</v>
      </c>
      <c r="G257" s="33"/>
      <c r="H257" s="34"/>
      <c r="I257" s="19">
        <f t="shared" si="33"/>
        <v>0</v>
      </c>
      <c r="J257" s="20">
        <f>IF(AND(C257="Y",I257&gt;$C$6),"1.3 &amp; 2",'[1]Instructions'!$C$7*100)</f>
        <v>1.5</v>
      </c>
      <c r="K257" s="21">
        <f t="shared" si="34"/>
        <v>0</v>
      </c>
      <c r="L257" s="19">
        <f>IF(C257="Y",MAX((0.013*$C$4*K257+((0.02*(I257-$C$4)))*K257),('[1]Instructions'!$C$7*I257*K257)),('[1]Instructions'!$C$7*I257*K257))</f>
        <v>0</v>
      </c>
      <c r="M257" s="22">
        <f t="shared" si="28"/>
        <v>0</v>
      </c>
      <c r="O257" s="23">
        <v>303</v>
      </c>
      <c r="P257" s="24">
        <f t="shared" si="29"/>
        <v>-0.19801980198019803</v>
      </c>
      <c r="Q257" s="25">
        <f t="shared" si="30"/>
        <v>0.0033003300330033004</v>
      </c>
      <c r="R257" s="26">
        <f t="shared" si="27"/>
        <v>-0.19801980198019803</v>
      </c>
      <c r="S257" s="27">
        <f t="shared" si="31"/>
        <v>0.0033003300330033004</v>
      </c>
    </row>
    <row r="258" spans="1:19" ht="15.75">
      <c r="A258" s="30"/>
      <c r="B258" s="30"/>
      <c r="C258" s="31"/>
      <c r="D258" s="32"/>
      <c r="E258" s="32"/>
      <c r="F258" s="18">
        <f t="shared" si="32"/>
        <v>0</v>
      </c>
      <c r="G258" s="33"/>
      <c r="H258" s="34"/>
      <c r="I258" s="19">
        <f t="shared" si="33"/>
        <v>0</v>
      </c>
      <c r="J258" s="20">
        <f>IF(AND(C258="Y",I258&gt;$C$6),"1.3 &amp; 2",'[1]Instructions'!$C$7*100)</f>
        <v>1.5</v>
      </c>
      <c r="K258" s="21">
        <f t="shared" si="34"/>
        <v>0</v>
      </c>
      <c r="L258" s="19">
        <f>IF(C258="Y",MAX((0.013*$C$4*K258+((0.02*(I258-$C$4)))*K258),('[1]Instructions'!$C$7*I258*K258)),('[1]Instructions'!$C$7*I258*K258))</f>
        <v>0</v>
      </c>
      <c r="M258" s="22">
        <f t="shared" si="28"/>
        <v>0</v>
      </c>
      <c r="O258" s="23">
        <v>303</v>
      </c>
      <c r="P258" s="24">
        <f t="shared" si="29"/>
        <v>-0.19801980198019803</v>
      </c>
      <c r="Q258" s="25">
        <f t="shared" si="30"/>
        <v>0.0033003300330033004</v>
      </c>
      <c r="R258" s="26">
        <f t="shared" si="27"/>
        <v>-0.19801980198019803</v>
      </c>
      <c r="S258" s="27">
        <f t="shared" si="31"/>
        <v>0.0033003300330033004</v>
      </c>
    </row>
    <row r="259" spans="1:19" ht="15.75">
      <c r="A259" s="30"/>
      <c r="B259" s="30"/>
      <c r="C259" s="31"/>
      <c r="D259" s="32"/>
      <c r="E259" s="32"/>
      <c r="F259" s="18">
        <f t="shared" si="32"/>
        <v>0</v>
      </c>
      <c r="G259" s="33"/>
      <c r="H259" s="34"/>
      <c r="I259" s="19">
        <f t="shared" si="33"/>
        <v>0</v>
      </c>
      <c r="J259" s="20">
        <f>IF(AND(C259="Y",I259&gt;$C$6),"1.3 &amp; 2",'[1]Instructions'!$C$7*100)</f>
        <v>1.5</v>
      </c>
      <c r="K259" s="21">
        <f t="shared" si="34"/>
        <v>0</v>
      </c>
      <c r="L259" s="19">
        <f>IF(C259="Y",MAX((0.013*$C$4*K259+((0.02*(I259-$C$4)))*K259),('[1]Instructions'!$C$7*I259*K259)),('[1]Instructions'!$C$7*I259*K259))</f>
        <v>0</v>
      </c>
      <c r="M259" s="22">
        <f t="shared" si="28"/>
        <v>0</v>
      </c>
      <c r="O259" s="23">
        <v>303</v>
      </c>
      <c r="P259" s="24">
        <f t="shared" si="29"/>
        <v>-0.19801980198019803</v>
      </c>
      <c r="Q259" s="25">
        <f t="shared" si="30"/>
        <v>0.0033003300330033004</v>
      </c>
      <c r="R259" s="26">
        <f t="shared" si="27"/>
        <v>-0.19801980198019803</v>
      </c>
      <c r="S259" s="27">
        <f t="shared" si="31"/>
        <v>0.0033003300330033004</v>
      </c>
    </row>
    <row r="260" spans="1:19" ht="15.75">
      <c r="A260" s="30"/>
      <c r="B260" s="30"/>
      <c r="C260" s="31"/>
      <c r="D260" s="32"/>
      <c r="E260" s="32"/>
      <c r="F260" s="18">
        <f t="shared" si="32"/>
        <v>0</v>
      </c>
      <c r="G260" s="33"/>
      <c r="H260" s="34"/>
      <c r="I260" s="19">
        <f t="shared" si="33"/>
        <v>0</v>
      </c>
      <c r="J260" s="20">
        <f>IF(AND(C260="Y",I260&gt;$C$6),"1.3 &amp; 2",'[1]Instructions'!$C$7*100)</f>
        <v>1.5</v>
      </c>
      <c r="K260" s="21">
        <f t="shared" si="34"/>
        <v>0</v>
      </c>
      <c r="L260" s="19">
        <f>IF(C260="Y",MAX((0.013*$C$4*K260+((0.02*(I260-$C$4)))*K260),('[1]Instructions'!$C$7*I260*K260)),('[1]Instructions'!$C$7*I260*K260))</f>
        <v>0</v>
      </c>
      <c r="M260" s="22">
        <f t="shared" si="28"/>
        <v>0</v>
      </c>
      <c r="O260" s="23">
        <v>303</v>
      </c>
      <c r="P260" s="24">
        <f t="shared" si="29"/>
        <v>-0.19801980198019803</v>
      </c>
      <c r="Q260" s="25">
        <f t="shared" si="30"/>
        <v>0.0033003300330033004</v>
      </c>
      <c r="R260" s="26">
        <f t="shared" si="27"/>
        <v>-0.19801980198019803</v>
      </c>
      <c r="S260" s="27">
        <f t="shared" si="31"/>
        <v>0.0033003300330033004</v>
      </c>
    </row>
    <row r="261" spans="1:19" ht="15.75">
      <c r="A261" s="30"/>
      <c r="B261" s="30"/>
      <c r="C261" s="31"/>
      <c r="D261" s="32"/>
      <c r="E261" s="32"/>
      <c r="F261" s="18">
        <f t="shared" si="32"/>
        <v>0</v>
      </c>
      <c r="G261" s="33"/>
      <c r="H261" s="34"/>
      <c r="I261" s="19">
        <f t="shared" si="33"/>
        <v>0</v>
      </c>
      <c r="J261" s="20">
        <f>IF(AND(C261="Y",I261&gt;$C$6),"1.3 &amp; 2",'[1]Instructions'!$C$7*100)</f>
        <v>1.5</v>
      </c>
      <c r="K261" s="21">
        <f t="shared" si="34"/>
        <v>0</v>
      </c>
      <c r="L261" s="19">
        <f>IF(C261="Y",MAX((0.013*$C$4*K261+((0.02*(I261-$C$4)))*K261),('[1]Instructions'!$C$7*I261*K261)),('[1]Instructions'!$C$7*I261*K261))</f>
        <v>0</v>
      </c>
      <c r="M261" s="22">
        <f t="shared" si="28"/>
        <v>0</v>
      </c>
      <c r="O261" s="23">
        <v>303</v>
      </c>
      <c r="P261" s="24">
        <f t="shared" si="29"/>
        <v>-0.19801980198019803</v>
      </c>
      <c r="Q261" s="25">
        <f t="shared" si="30"/>
        <v>0.0033003300330033004</v>
      </c>
      <c r="R261" s="26">
        <f t="shared" si="27"/>
        <v>-0.19801980198019803</v>
      </c>
      <c r="S261" s="27">
        <f t="shared" si="31"/>
        <v>0.0033003300330033004</v>
      </c>
    </row>
    <row r="262" spans="1:19" ht="15.75">
      <c r="A262" s="30"/>
      <c r="B262" s="30"/>
      <c r="C262" s="31"/>
      <c r="D262" s="32"/>
      <c r="E262" s="32"/>
      <c r="F262" s="18">
        <f t="shared" si="32"/>
        <v>0</v>
      </c>
      <c r="G262" s="33"/>
      <c r="H262" s="34"/>
      <c r="I262" s="19">
        <f t="shared" si="33"/>
        <v>0</v>
      </c>
      <c r="J262" s="20">
        <f>IF(AND(C262="Y",I262&gt;$C$6),"1.3 &amp; 2",'[1]Instructions'!$C$7*100)</f>
        <v>1.5</v>
      </c>
      <c r="K262" s="21">
        <f t="shared" si="34"/>
        <v>0</v>
      </c>
      <c r="L262" s="19">
        <f>IF(C262="Y",MAX((0.013*$C$4*K262+((0.02*(I262-$C$4)))*K262),('[1]Instructions'!$C$7*I262*K262)),('[1]Instructions'!$C$7*I262*K262))</f>
        <v>0</v>
      </c>
      <c r="M262" s="22">
        <f t="shared" si="28"/>
        <v>0</v>
      </c>
      <c r="O262" s="23">
        <v>303</v>
      </c>
      <c r="P262" s="24">
        <f t="shared" si="29"/>
        <v>-0.19801980198019803</v>
      </c>
      <c r="Q262" s="25">
        <f t="shared" si="30"/>
        <v>0.0033003300330033004</v>
      </c>
      <c r="R262" s="26">
        <f t="shared" si="27"/>
        <v>-0.19801980198019803</v>
      </c>
      <c r="S262" s="27">
        <f t="shared" si="31"/>
        <v>0.0033003300330033004</v>
      </c>
    </row>
    <row r="263" spans="1:19" ht="15.75">
      <c r="A263" s="30"/>
      <c r="B263" s="30"/>
      <c r="C263" s="31"/>
      <c r="D263" s="32"/>
      <c r="E263" s="32"/>
      <c r="F263" s="18">
        <f t="shared" si="32"/>
        <v>0</v>
      </c>
      <c r="G263" s="33"/>
      <c r="H263" s="34"/>
      <c r="I263" s="19">
        <f t="shared" si="33"/>
        <v>0</v>
      </c>
      <c r="J263" s="20">
        <f>IF(AND(C263="Y",I263&gt;$C$6),"1.3 &amp; 2",'[1]Instructions'!$C$7*100)</f>
        <v>1.5</v>
      </c>
      <c r="K263" s="21">
        <f t="shared" si="34"/>
        <v>0</v>
      </c>
      <c r="L263" s="19">
        <f>IF(C263="Y",MAX((0.013*$C$4*K263+((0.02*(I263-$C$4)))*K263),('[1]Instructions'!$C$7*I263*K263)),('[1]Instructions'!$C$7*I263*K263))</f>
        <v>0</v>
      </c>
      <c r="M263" s="22">
        <f t="shared" si="28"/>
        <v>0</v>
      </c>
      <c r="O263" s="23">
        <v>303</v>
      </c>
      <c r="P263" s="24">
        <f t="shared" si="29"/>
        <v>-0.19801980198019803</v>
      </c>
      <c r="Q263" s="25">
        <f t="shared" si="30"/>
        <v>0.0033003300330033004</v>
      </c>
      <c r="R263" s="26">
        <f t="shared" si="27"/>
        <v>-0.19801980198019803</v>
      </c>
      <c r="S263" s="27">
        <f t="shared" si="31"/>
        <v>0.0033003300330033004</v>
      </c>
    </row>
    <row r="264" spans="1:19" ht="15.75">
      <c r="A264" s="30"/>
      <c r="B264" s="30"/>
      <c r="C264" s="31"/>
      <c r="D264" s="32"/>
      <c r="E264" s="32"/>
      <c r="F264" s="18">
        <f t="shared" si="32"/>
        <v>0</v>
      </c>
      <c r="G264" s="33"/>
      <c r="H264" s="34"/>
      <c r="I264" s="19">
        <f t="shared" si="33"/>
        <v>0</v>
      </c>
      <c r="J264" s="20">
        <f>IF(AND(C264="Y",I264&gt;$C$6),"1.3 &amp; 2",'[1]Instructions'!$C$7*100)</f>
        <v>1.5</v>
      </c>
      <c r="K264" s="21">
        <f t="shared" si="34"/>
        <v>0</v>
      </c>
      <c r="L264" s="19">
        <f>IF(C264="Y",MAX((0.013*$C$4*K264+((0.02*(I264-$C$4)))*K264),('[1]Instructions'!$C$7*I264*K264)),('[1]Instructions'!$C$7*I264*K264))</f>
        <v>0</v>
      </c>
      <c r="M264" s="22">
        <f t="shared" si="28"/>
        <v>0</v>
      </c>
      <c r="O264" s="23">
        <v>303</v>
      </c>
      <c r="P264" s="24">
        <f t="shared" si="29"/>
        <v>-0.19801980198019803</v>
      </c>
      <c r="Q264" s="25">
        <f t="shared" si="30"/>
        <v>0.0033003300330033004</v>
      </c>
      <c r="R264" s="26">
        <f t="shared" si="27"/>
        <v>-0.19801980198019803</v>
      </c>
      <c r="S264" s="27">
        <f t="shared" si="31"/>
        <v>0.0033003300330033004</v>
      </c>
    </row>
    <row r="265" spans="1:19" ht="15.75">
      <c r="A265" s="30"/>
      <c r="B265" s="30"/>
      <c r="C265" s="31"/>
      <c r="D265" s="32"/>
      <c r="E265" s="32"/>
      <c r="F265" s="18">
        <f t="shared" si="32"/>
        <v>0</v>
      </c>
      <c r="G265" s="33"/>
      <c r="H265" s="34"/>
      <c r="I265" s="19">
        <f t="shared" si="33"/>
        <v>0</v>
      </c>
      <c r="J265" s="20">
        <f>IF(AND(C265="Y",I265&gt;$C$6),"1.3 &amp; 2",'[1]Instructions'!$C$7*100)</f>
        <v>1.5</v>
      </c>
      <c r="K265" s="21">
        <f t="shared" si="34"/>
        <v>0</v>
      </c>
      <c r="L265" s="19">
        <f>IF(C265="Y",MAX((0.013*$C$4*K265+((0.02*(I265-$C$4)))*K265),('[1]Instructions'!$C$7*I265*K265)),('[1]Instructions'!$C$7*I265*K265))</f>
        <v>0</v>
      </c>
      <c r="M265" s="22">
        <f t="shared" si="28"/>
        <v>0</v>
      </c>
      <c r="O265" s="23">
        <v>303</v>
      </c>
      <c r="P265" s="24">
        <f t="shared" si="29"/>
        <v>-0.19801980198019803</v>
      </c>
      <c r="Q265" s="25">
        <f t="shared" si="30"/>
        <v>0.0033003300330033004</v>
      </c>
      <c r="R265" s="26">
        <f t="shared" si="27"/>
        <v>-0.19801980198019803</v>
      </c>
      <c r="S265" s="27">
        <f t="shared" si="31"/>
        <v>0.0033003300330033004</v>
      </c>
    </row>
    <row r="266" spans="1:19" ht="15.75">
      <c r="A266" s="30"/>
      <c r="B266" s="30"/>
      <c r="C266" s="31"/>
      <c r="D266" s="32"/>
      <c r="E266" s="32"/>
      <c r="F266" s="18">
        <f t="shared" si="32"/>
        <v>0</v>
      </c>
      <c r="G266" s="33"/>
      <c r="H266" s="34"/>
      <c r="I266" s="19">
        <f t="shared" si="33"/>
        <v>0</v>
      </c>
      <c r="J266" s="20">
        <f>IF(AND(C266="Y",I266&gt;$C$6),"1.3 &amp; 2",'[1]Instructions'!$C$7*100)</f>
        <v>1.5</v>
      </c>
      <c r="K266" s="21">
        <f t="shared" si="34"/>
        <v>0</v>
      </c>
      <c r="L266" s="19">
        <f>IF(C266="Y",MAX((0.013*$C$4*K266+((0.02*(I266-$C$4)))*K266),('[1]Instructions'!$C$7*I266*K266)),('[1]Instructions'!$C$7*I266*K266))</f>
        <v>0</v>
      </c>
      <c r="M266" s="22">
        <f t="shared" si="28"/>
        <v>0</v>
      </c>
      <c r="O266" s="23">
        <v>303</v>
      </c>
      <c r="P266" s="24">
        <f t="shared" si="29"/>
        <v>-0.19801980198019803</v>
      </c>
      <c r="Q266" s="25">
        <f t="shared" si="30"/>
        <v>0.0033003300330033004</v>
      </c>
      <c r="R266" s="26">
        <f t="shared" si="27"/>
        <v>-0.19801980198019803</v>
      </c>
      <c r="S266" s="27">
        <f t="shared" si="31"/>
        <v>0.0033003300330033004</v>
      </c>
    </row>
    <row r="267" spans="1:19" ht="15.75">
      <c r="A267" s="30"/>
      <c r="B267" s="30"/>
      <c r="C267" s="31"/>
      <c r="D267" s="32"/>
      <c r="E267" s="32"/>
      <c r="F267" s="18">
        <f t="shared" si="32"/>
        <v>0</v>
      </c>
      <c r="G267" s="33"/>
      <c r="H267" s="34"/>
      <c r="I267" s="19">
        <f t="shared" si="33"/>
        <v>0</v>
      </c>
      <c r="J267" s="20">
        <f>IF(AND(C267="Y",I267&gt;$C$6),"1.3 &amp; 2",'[1]Instructions'!$C$7*100)</f>
        <v>1.5</v>
      </c>
      <c r="K267" s="21">
        <f t="shared" si="34"/>
        <v>0</v>
      </c>
      <c r="L267" s="19">
        <f>IF(C267="Y",MAX((0.013*$C$4*K267+((0.02*(I267-$C$4)))*K267),('[1]Instructions'!$C$7*I267*K267)),('[1]Instructions'!$C$7*I267*K267))</f>
        <v>0</v>
      </c>
      <c r="M267" s="22">
        <f t="shared" si="28"/>
        <v>0</v>
      </c>
      <c r="O267" s="23">
        <v>303</v>
      </c>
      <c r="P267" s="24">
        <f t="shared" si="29"/>
        <v>-0.19801980198019803</v>
      </c>
      <c r="Q267" s="25">
        <f t="shared" si="30"/>
        <v>0.0033003300330033004</v>
      </c>
      <c r="R267" s="26">
        <f aca="true" t="shared" si="35" ref="R267:R330">(E267-D267+1-61)/O267</f>
        <v>-0.19801980198019803</v>
      </c>
      <c r="S267" s="27">
        <f t="shared" si="31"/>
        <v>0.0033003300330033004</v>
      </c>
    </row>
    <row r="268" spans="1:19" ht="15.75">
      <c r="A268" s="30"/>
      <c r="B268" s="30"/>
      <c r="C268" s="31"/>
      <c r="D268" s="32"/>
      <c r="E268" s="32"/>
      <c r="F268" s="18">
        <f t="shared" si="32"/>
        <v>0</v>
      </c>
      <c r="G268" s="33"/>
      <c r="H268" s="34"/>
      <c r="I268" s="19">
        <f t="shared" si="33"/>
        <v>0</v>
      </c>
      <c r="J268" s="20">
        <f>IF(AND(C268="Y",I268&gt;$C$6),"1.3 &amp; 2",'[1]Instructions'!$C$7*100)</f>
        <v>1.5</v>
      </c>
      <c r="K268" s="21">
        <f t="shared" si="34"/>
        <v>0</v>
      </c>
      <c r="L268" s="19">
        <f>IF(C268="Y",MAX((0.013*$C$4*K268+((0.02*(I268-$C$4)))*K268),('[1]Instructions'!$C$7*I268*K268)),('[1]Instructions'!$C$7*I268*K268))</f>
        <v>0</v>
      </c>
      <c r="M268" s="22">
        <f aca="true" t="shared" si="36" ref="M268:M331">IF(ROUND(MIN((+(L268*9)-(600*K268)),$C$7),0)&lt;0,0,ROUND(MIN((+(L268*9)-(600*K268)),$C$7),0))</f>
        <v>0</v>
      </c>
      <c r="O268" s="23">
        <v>303</v>
      </c>
      <c r="P268" s="24">
        <f aca="true" t="shared" si="37" ref="P268:P331">+MIN(Q268,R268)</f>
        <v>-0.19801980198019803</v>
      </c>
      <c r="Q268" s="25">
        <f aca="true" t="shared" si="38" ref="Q268:Q331">(E268-D268+1)/$C$5</f>
        <v>0.0033003300330033004</v>
      </c>
      <c r="R268" s="26">
        <f t="shared" si="35"/>
        <v>-0.19801980198019803</v>
      </c>
      <c r="S268" s="27">
        <f aca="true" t="shared" si="39" ref="S268:S331">IF(E268&lt;DATE($C$3,7,1),(E268-D268+1)/O268,IF(AND(E268&gt;DATE($C$3,6,30),D268&lt;DATE($C$3,6,30)),((E268-D268+1-62)/O268),IF(E268&gt;DATE($C$3,8,31),(E268-D268+1)/O268)))</f>
        <v>0.0033003300330033004</v>
      </c>
    </row>
    <row r="269" spans="1:19" ht="15.75">
      <c r="A269" s="30"/>
      <c r="B269" s="30"/>
      <c r="C269" s="31"/>
      <c r="D269" s="32"/>
      <c r="E269" s="32"/>
      <c r="F269" s="18">
        <f t="shared" si="32"/>
        <v>0</v>
      </c>
      <c r="G269" s="33"/>
      <c r="H269" s="34"/>
      <c r="I269" s="19">
        <f t="shared" si="33"/>
        <v>0</v>
      </c>
      <c r="J269" s="20">
        <f>IF(AND(C269="Y",I269&gt;$C$6),"1.3 &amp; 2",'[1]Instructions'!$C$7*100)</f>
        <v>1.5</v>
      </c>
      <c r="K269" s="21">
        <f t="shared" si="34"/>
        <v>0</v>
      </c>
      <c r="L269" s="19">
        <f>IF(C269="Y",MAX((0.013*$C$4*K269+((0.02*(I269-$C$4)))*K269),('[1]Instructions'!$C$7*I269*K269)),('[1]Instructions'!$C$7*I269*K269))</f>
        <v>0</v>
      </c>
      <c r="M269" s="22">
        <f t="shared" si="36"/>
        <v>0</v>
      </c>
      <c r="O269" s="23">
        <v>303</v>
      </c>
      <c r="P269" s="24">
        <f t="shared" si="37"/>
        <v>-0.19801980198019803</v>
      </c>
      <c r="Q269" s="25">
        <f t="shared" si="38"/>
        <v>0.0033003300330033004</v>
      </c>
      <c r="R269" s="26">
        <f t="shared" si="35"/>
        <v>-0.19801980198019803</v>
      </c>
      <c r="S269" s="27">
        <f t="shared" si="39"/>
        <v>0.0033003300330033004</v>
      </c>
    </row>
    <row r="270" spans="1:19" ht="15.75">
      <c r="A270" s="30"/>
      <c r="B270" s="30"/>
      <c r="C270" s="31"/>
      <c r="D270" s="32"/>
      <c r="E270" s="32"/>
      <c r="F270" s="18">
        <f t="shared" si="32"/>
        <v>0</v>
      </c>
      <c r="G270" s="33"/>
      <c r="H270" s="34"/>
      <c r="I270" s="19">
        <f t="shared" si="33"/>
        <v>0</v>
      </c>
      <c r="J270" s="20">
        <f>IF(AND(C270="Y",I270&gt;$C$6),"1.3 &amp; 2",'[1]Instructions'!$C$7*100)</f>
        <v>1.5</v>
      </c>
      <c r="K270" s="21">
        <f t="shared" si="34"/>
        <v>0</v>
      </c>
      <c r="L270" s="19">
        <f>IF(C270="Y",MAX((0.013*$C$4*K270+((0.02*(I270-$C$4)))*K270),('[1]Instructions'!$C$7*I270*K270)),('[1]Instructions'!$C$7*I270*K270))</f>
        <v>0</v>
      </c>
      <c r="M270" s="22">
        <f t="shared" si="36"/>
        <v>0</v>
      </c>
      <c r="O270" s="23">
        <v>303</v>
      </c>
      <c r="P270" s="24">
        <f t="shared" si="37"/>
        <v>-0.19801980198019803</v>
      </c>
      <c r="Q270" s="25">
        <f t="shared" si="38"/>
        <v>0.0033003300330033004</v>
      </c>
      <c r="R270" s="26">
        <f t="shared" si="35"/>
        <v>-0.19801980198019803</v>
      </c>
      <c r="S270" s="27">
        <f t="shared" si="39"/>
        <v>0.0033003300330033004</v>
      </c>
    </row>
    <row r="271" spans="1:19" ht="15.75">
      <c r="A271" s="30"/>
      <c r="B271" s="30"/>
      <c r="C271" s="31"/>
      <c r="D271" s="32"/>
      <c r="E271" s="32"/>
      <c r="F271" s="18">
        <f t="shared" si="32"/>
        <v>0</v>
      </c>
      <c r="G271" s="33"/>
      <c r="H271" s="34"/>
      <c r="I271" s="19">
        <f t="shared" si="33"/>
        <v>0</v>
      </c>
      <c r="J271" s="20">
        <f>IF(AND(C271="Y",I271&gt;$C$6),"1.3 &amp; 2",'[1]Instructions'!$C$7*100)</f>
        <v>1.5</v>
      </c>
      <c r="K271" s="21">
        <f t="shared" si="34"/>
        <v>0</v>
      </c>
      <c r="L271" s="19">
        <f>IF(C271="Y",MAX((0.013*$C$4*K271+((0.02*(I271-$C$4)))*K271),('[1]Instructions'!$C$7*I271*K271)),('[1]Instructions'!$C$7*I271*K271))</f>
        <v>0</v>
      </c>
      <c r="M271" s="22">
        <f t="shared" si="36"/>
        <v>0</v>
      </c>
      <c r="O271" s="23">
        <v>303</v>
      </c>
      <c r="P271" s="24">
        <f t="shared" si="37"/>
        <v>-0.19801980198019803</v>
      </c>
      <c r="Q271" s="25">
        <f t="shared" si="38"/>
        <v>0.0033003300330033004</v>
      </c>
      <c r="R271" s="26">
        <f t="shared" si="35"/>
        <v>-0.19801980198019803</v>
      </c>
      <c r="S271" s="27">
        <f t="shared" si="39"/>
        <v>0.0033003300330033004</v>
      </c>
    </row>
    <row r="272" spans="1:19" ht="15.75">
      <c r="A272" s="30"/>
      <c r="B272" s="30"/>
      <c r="C272" s="31"/>
      <c r="D272" s="32"/>
      <c r="E272" s="32"/>
      <c r="F272" s="18">
        <f t="shared" si="32"/>
        <v>0</v>
      </c>
      <c r="G272" s="33"/>
      <c r="H272" s="34"/>
      <c r="I272" s="19">
        <f t="shared" si="33"/>
        <v>0</v>
      </c>
      <c r="J272" s="20">
        <f>IF(AND(C272="Y",I272&gt;$C$6),"1.3 &amp; 2",'[1]Instructions'!$C$7*100)</f>
        <v>1.5</v>
      </c>
      <c r="K272" s="21">
        <f t="shared" si="34"/>
        <v>0</v>
      </c>
      <c r="L272" s="19">
        <f>IF(C272="Y",MAX((0.013*$C$4*K272+((0.02*(I272-$C$4)))*K272),('[1]Instructions'!$C$7*I272*K272)),('[1]Instructions'!$C$7*I272*K272))</f>
        <v>0</v>
      </c>
      <c r="M272" s="22">
        <f t="shared" si="36"/>
        <v>0</v>
      </c>
      <c r="O272" s="23">
        <v>303</v>
      </c>
      <c r="P272" s="24">
        <f t="shared" si="37"/>
        <v>-0.19801980198019803</v>
      </c>
      <c r="Q272" s="25">
        <f t="shared" si="38"/>
        <v>0.0033003300330033004</v>
      </c>
      <c r="R272" s="26">
        <f t="shared" si="35"/>
        <v>-0.19801980198019803</v>
      </c>
      <c r="S272" s="27">
        <f t="shared" si="39"/>
        <v>0.0033003300330033004</v>
      </c>
    </row>
    <row r="273" spans="1:19" ht="15.75">
      <c r="A273" s="30"/>
      <c r="B273" s="30"/>
      <c r="C273" s="31"/>
      <c r="D273" s="32"/>
      <c r="E273" s="32"/>
      <c r="F273" s="18">
        <f t="shared" si="32"/>
        <v>0</v>
      </c>
      <c r="G273" s="33"/>
      <c r="H273" s="34"/>
      <c r="I273" s="19">
        <f t="shared" si="33"/>
        <v>0</v>
      </c>
      <c r="J273" s="20">
        <f>IF(AND(C273="Y",I273&gt;$C$6),"1.3 &amp; 2",'[1]Instructions'!$C$7*100)</f>
        <v>1.5</v>
      </c>
      <c r="K273" s="21">
        <f t="shared" si="34"/>
        <v>0</v>
      </c>
      <c r="L273" s="19">
        <f>IF(C273="Y",MAX((0.013*$C$4*K273+((0.02*(I273-$C$4)))*K273),('[1]Instructions'!$C$7*I273*K273)),('[1]Instructions'!$C$7*I273*K273))</f>
        <v>0</v>
      </c>
      <c r="M273" s="22">
        <f t="shared" si="36"/>
        <v>0</v>
      </c>
      <c r="O273" s="23">
        <v>303</v>
      </c>
      <c r="P273" s="24">
        <f t="shared" si="37"/>
        <v>-0.19801980198019803</v>
      </c>
      <c r="Q273" s="25">
        <f t="shared" si="38"/>
        <v>0.0033003300330033004</v>
      </c>
      <c r="R273" s="26">
        <f t="shared" si="35"/>
        <v>-0.19801980198019803</v>
      </c>
      <c r="S273" s="27">
        <f t="shared" si="39"/>
        <v>0.0033003300330033004</v>
      </c>
    </row>
    <row r="274" spans="1:19" ht="15.75">
      <c r="A274" s="30"/>
      <c r="B274" s="30"/>
      <c r="C274" s="31"/>
      <c r="D274" s="32"/>
      <c r="E274" s="32"/>
      <c r="F274" s="18">
        <f aca="true" t="shared" si="40" ref="F274:F337">IF(D274=0,0,1300*S274)</f>
        <v>0</v>
      </c>
      <c r="G274" s="33"/>
      <c r="H274" s="34"/>
      <c r="I274" s="19">
        <f aca="true" t="shared" si="41" ref="I274:I337">IF(F274=0,0,IF(OR(H274=0,K274=0),0,+H274/K274))</f>
        <v>0</v>
      </c>
      <c r="J274" s="20">
        <f>IF(AND(C274="Y",I274&gt;$C$6),"1.3 &amp; 2",'[1]Instructions'!$C$7*100)</f>
        <v>1.5</v>
      </c>
      <c r="K274" s="21">
        <f aca="true" t="shared" si="42" ref="K274:K337">IF(F274=0,0,(MIN(S274/F274*G274,S274)))</f>
        <v>0</v>
      </c>
      <c r="L274" s="19">
        <f>IF(C274="Y",MAX((0.013*$C$4*K274+((0.02*(I274-$C$4)))*K274),('[1]Instructions'!$C$7*I274*K274)),('[1]Instructions'!$C$7*I274*K274))</f>
        <v>0</v>
      </c>
      <c r="M274" s="22">
        <f t="shared" si="36"/>
        <v>0</v>
      </c>
      <c r="O274" s="23">
        <v>303</v>
      </c>
      <c r="P274" s="24">
        <f t="shared" si="37"/>
        <v>-0.19801980198019803</v>
      </c>
      <c r="Q274" s="25">
        <f t="shared" si="38"/>
        <v>0.0033003300330033004</v>
      </c>
      <c r="R274" s="26">
        <f t="shared" si="35"/>
        <v>-0.19801980198019803</v>
      </c>
      <c r="S274" s="27">
        <f t="shared" si="39"/>
        <v>0.0033003300330033004</v>
      </c>
    </row>
    <row r="275" spans="1:19" ht="15.75">
      <c r="A275" s="30"/>
      <c r="B275" s="30"/>
      <c r="C275" s="31"/>
      <c r="D275" s="32"/>
      <c r="E275" s="32"/>
      <c r="F275" s="18">
        <f t="shared" si="40"/>
        <v>0</v>
      </c>
      <c r="G275" s="33"/>
      <c r="H275" s="34"/>
      <c r="I275" s="19">
        <f t="shared" si="41"/>
        <v>0</v>
      </c>
      <c r="J275" s="20">
        <f>IF(AND(C275="Y",I275&gt;$C$6),"1.3 &amp; 2",'[1]Instructions'!$C$7*100)</f>
        <v>1.5</v>
      </c>
      <c r="K275" s="21">
        <f t="shared" si="42"/>
        <v>0</v>
      </c>
      <c r="L275" s="19">
        <f>IF(C275="Y",MAX((0.013*$C$4*K275+((0.02*(I275-$C$4)))*K275),('[1]Instructions'!$C$7*I275*K275)),('[1]Instructions'!$C$7*I275*K275))</f>
        <v>0</v>
      </c>
      <c r="M275" s="22">
        <f t="shared" si="36"/>
        <v>0</v>
      </c>
      <c r="O275" s="23">
        <v>303</v>
      </c>
      <c r="P275" s="24">
        <f t="shared" si="37"/>
        <v>-0.19801980198019803</v>
      </c>
      <c r="Q275" s="25">
        <f t="shared" si="38"/>
        <v>0.0033003300330033004</v>
      </c>
      <c r="R275" s="26">
        <f t="shared" si="35"/>
        <v>-0.19801980198019803</v>
      </c>
      <c r="S275" s="27">
        <f t="shared" si="39"/>
        <v>0.0033003300330033004</v>
      </c>
    </row>
    <row r="276" spans="1:19" ht="15.75">
      <c r="A276" s="30"/>
      <c r="B276" s="30"/>
      <c r="C276" s="31"/>
      <c r="D276" s="32"/>
      <c r="E276" s="32"/>
      <c r="F276" s="18">
        <f t="shared" si="40"/>
        <v>0</v>
      </c>
      <c r="G276" s="33"/>
      <c r="H276" s="34"/>
      <c r="I276" s="19">
        <f t="shared" si="41"/>
        <v>0</v>
      </c>
      <c r="J276" s="20">
        <f>IF(AND(C276="Y",I276&gt;$C$6),"1.3 &amp; 2",'[1]Instructions'!$C$7*100)</f>
        <v>1.5</v>
      </c>
      <c r="K276" s="21">
        <f t="shared" si="42"/>
        <v>0</v>
      </c>
      <c r="L276" s="19">
        <f>IF(C276="Y",MAX((0.013*$C$4*K276+((0.02*(I276-$C$4)))*K276),('[1]Instructions'!$C$7*I276*K276)),('[1]Instructions'!$C$7*I276*K276))</f>
        <v>0</v>
      </c>
      <c r="M276" s="22">
        <f t="shared" si="36"/>
        <v>0</v>
      </c>
      <c r="O276" s="23">
        <v>303</v>
      </c>
      <c r="P276" s="24">
        <f t="shared" si="37"/>
        <v>-0.19801980198019803</v>
      </c>
      <c r="Q276" s="25">
        <f t="shared" si="38"/>
        <v>0.0033003300330033004</v>
      </c>
      <c r="R276" s="26">
        <f t="shared" si="35"/>
        <v>-0.19801980198019803</v>
      </c>
      <c r="S276" s="27">
        <f t="shared" si="39"/>
        <v>0.0033003300330033004</v>
      </c>
    </row>
    <row r="277" spans="1:19" ht="15.75">
      <c r="A277" s="30"/>
      <c r="B277" s="30"/>
      <c r="C277" s="31"/>
      <c r="D277" s="32"/>
      <c r="E277" s="32"/>
      <c r="F277" s="18">
        <f t="shared" si="40"/>
        <v>0</v>
      </c>
      <c r="G277" s="33"/>
      <c r="H277" s="34"/>
      <c r="I277" s="19">
        <f t="shared" si="41"/>
        <v>0</v>
      </c>
      <c r="J277" s="20">
        <f>IF(AND(C277="Y",I277&gt;$C$6),"1.3 &amp; 2",'[1]Instructions'!$C$7*100)</f>
        <v>1.5</v>
      </c>
      <c r="K277" s="21">
        <f t="shared" si="42"/>
        <v>0</v>
      </c>
      <c r="L277" s="19">
        <f>IF(C277="Y",MAX((0.013*$C$4*K277+((0.02*(I277-$C$4)))*K277),('[1]Instructions'!$C$7*I277*K277)),('[1]Instructions'!$C$7*I277*K277))</f>
        <v>0</v>
      </c>
      <c r="M277" s="22">
        <f t="shared" si="36"/>
        <v>0</v>
      </c>
      <c r="O277" s="23">
        <v>303</v>
      </c>
      <c r="P277" s="24">
        <f t="shared" si="37"/>
        <v>-0.19801980198019803</v>
      </c>
      <c r="Q277" s="25">
        <f t="shared" si="38"/>
        <v>0.0033003300330033004</v>
      </c>
      <c r="R277" s="26">
        <f t="shared" si="35"/>
        <v>-0.19801980198019803</v>
      </c>
      <c r="S277" s="27">
        <f t="shared" si="39"/>
        <v>0.0033003300330033004</v>
      </c>
    </row>
    <row r="278" spans="1:19" ht="15.75">
      <c r="A278" s="30"/>
      <c r="B278" s="30"/>
      <c r="C278" s="31"/>
      <c r="D278" s="32"/>
      <c r="E278" s="32"/>
      <c r="F278" s="18">
        <f t="shared" si="40"/>
        <v>0</v>
      </c>
      <c r="G278" s="33"/>
      <c r="H278" s="34"/>
      <c r="I278" s="19">
        <f t="shared" si="41"/>
        <v>0</v>
      </c>
      <c r="J278" s="20">
        <f>IF(AND(C278="Y",I278&gt;$C$6),"1.3 &amp; 2",'[1]Instructions'!$C$7*100)</f>
        <v>1.5</v>
      </c>
      <c r="K278" s="21">
        <f t="shared" si="42"/>
        <v>0</v>
      </c>
      <c r="L278" s="19">
        <f>IF(C278="Y",MAX((0.013*$C$4*K278+((0.02*(I278-$C$4)))*K278),('[1]Instructions'!$C$7*I278*K278)),('[1]Instructions'!$C$7*I278*K278))</f>
        <v>0</v>
      </c>
      <c r="M278" s="22">
        <f t="shared" si="36"/>
        <v>0</v>
      </c>
      <c r="O278" s="23">
        <v>303</v>
      </c>
      <c r="P278" s="24">
        <f t="shared" si="37"/>
        <v>-0.19801980198019803</v>
      </c>
      <c r="Q278" s="25">
        <f t="shared" si="38"/>
        <v>0.0033003300330033004</v>
      </c>
      <c r="R278" s="26">
        <f t="shared" si="35"/>
        <v>-0.19801980198019803</v>
      </c>
      <c r="S278" s="27">
        <f t="shared" si="39"/>
        <v>0.0033003300330033004</v>
      </c>
    </row>
    <row r="279" spans="1:19" ht="15.75">
      <c r="A279" s="30"/>
      <c r="B279" s="30"/>
      <c r="C279" s="31"/>
      <c r="D279" s="32"/>
      <c r="E279" s="32"/>
      <c r="F279" s="18">
        <f t="shared" si="40"/>
        <v>0</v>
      </c>
      <c r="G279" s="33"/>
      <c r="H279" s="34"/>
      <c r="I279" s="19">
        <f t="shared" si="41"/>
        <v>0</v>
      </c>
      <c r="J279" s="20">
        <f>IF(AND(C279="Y",I279&gt;$C$6),"1.3 &amp; 2",'[1]Instructions'!$C$7*100)</f>
        <v>1.5</v>
      </c>
      <c r="K279" s="21">
        <f t="shared" si="42"/>
        <v>0</v>
      </c>
      <c r="L279" s="19">
        <f>IF(C279="Y",MAX((0.013*$C$4*K279+((0.02*(I279-$C$4)))*K279),('[1]Instructions'!$C$7*I279*K279)),('[1]Instructions'!$C$7*I279*K279))</f>
        <v>0</v>
      </c>
      <c r="M279" s="22">
        <f t="shared" si="36"/>
        <v>0</v>
      </c>
      <c r="O279" s="23">
        <v>303</v>
      </c>
      <c r="P279" s="24">
        <f t="shared" si="37"/>
        <v>-0.19801980198019803</v>
      </c>
      <c r="Q279" s="25">
        <f t="shared" si="38"/>
        <v>0.0033003300330033004</v>
      </c>
      <c r="R279" s="26">
        <f t="shared" si="35"/>
        <v>-0.19801980198019803</v>
      </c>
      <c r="S279" s="27">
        <f t="shared" si="39"/>
        <v>0.0033003300330033004</v>
      </c>
    </row>
    <row r="280" spans="1:19" ht="15.75">
      <c r="A280" s="30"/>
      <c r="B280" s="30"/>
      <c r="C280" s="31"/>
      <c r="D280" s="32"/>
      <c r="E280" s="32"/>
      <c r="F280" s="18">
        <f t="shared" si="40"/>
        <v>0</v>
      </c>
      <c r="G280" s="33"/>
      <c r="H280" s="34"/>
      <c r="I280" s="19">
        <f t="shared" si="41"/>
        <v>0</v>
      </c>
      <c r="J280" s="20">
        <f>IF(AND(C280="Y",I280&gt;$C$6),"1.3 &amp; 2",'[1]Instructions'!$C$7*100)</f>
        <v>1.5</v>
      </c>
      <c r="K280" s="21">
        <f t="shared" si="42"/>
        <v>0</v>
      </c>
      <c r="L280" s="19">
        <f>IF(C280="Y",MAX((0.013*$C$4*K280+((0.02*(I280-$C$4)))*K280),('[1]Instructions'!$C$7*I280*K280)),('[1]Instructions'!$C$7*I280*K280))</f>
        <v>0</v>
      </c>
      <c r="M280" s="22">
        <f t="shared" si="36"/>
        <v>0</v>
      </c>
      <c r="O280" s="23">
        <v>303</v>
      </c>
      <c r="P280" s="24">
        <f t="shared" si="37"/>
        <v>-0.19801980198019803</v>
      </c>
      <c r="Q280" s="25">
        <f t="shared" si="38"/>
        <v>0.0033003300330033004</v>
      </c>
      <c r="R280" s="26">
        <f t="shared" si="35"/>
        <v>-0.19801980198019803</v>
      </c>
      <c r="S280" s="27">
        <f t="shared" si="39"/>
        <v>0.0033003300330033004</v>
      </c>
    </row>
    <row r="281" spans="1:19" ht="15.75">
      <c r="A281" s="30"/>
      <c r="B281" s="30"/>
      <c r="C281" s="31"/>
      <c r="D281" s="32"/>
      <c r="E281" s="32"/>
      <c r="F281" s="18">
        <f t="shared" si="40"/>
        <v>0</v>
      </c>
      <c r="G281" s="33"/>
      <c r="H281" s="34"/>
      <c r="I281" s="19">
        <f t="shared" si="41"/>
        <v>0</v>
      </c>
      <c r="J281" s="20">
        <f>IF(AND(C281="Y",I281&gt;$C$6),"1.3 &amp; 2",'[1]Instructions'!$C$7*100)</f>
        <v>1.5</v>
      </c>
      <c r="K281" s="21">
        <f t="shared" si="42"/>
        <v>0</v>
      </c>
      <c r="L281" s="19">
        <f>IF(C281="Y",MAX((0.013*$C$4*K281+((0.02*(I281-$C$4)))*K281),('[1]Instructions'!$C$7*I281*K281)),('[1]Instructions'!$C$7*I281*K281))</f>
        <v>0</v>
      </c>
      <c r="M281" s="22">
        <f t="shared" si="36"/>
        <v>0</v>
      </c>
      <c r="O281" s="23">
        <v>303</v>
      </c>
      <c r="P281" s="24">
        <f t="shared" si="37"/>
        <v>-0.19801980198019803</v>
      </c>
      <c r="Q281" s="25">
        <f t="shared" si="38"/>
        <v>0.0033003300330033004</v>
      </c>
      <c r="R281" s="26">
        <f t="shared" si="35"/>
        <v>-0.19801980198019803</v>
      </c>
      <c r="S281" s="27">
        <f t="shared" si="39"/>
        <v>0.0033003300330033004</v>
      </c>
    </row>
    <row r="282" spans="1:19" ht="15.75">
      <c r="A282" s="30"/>
      <c r="B282" s="30"/>
      <c r="C282" s="31"/>
      <c r="D282" s="32"/>
      <c r="E282" s="32"/>
      <c r="F282" s="18">
        <f t="shared" si="40"/>
        <v>0</v>
      </c>
      <c r="G282" s="33"/>
      <c r="H282" s="34"/>
      <c r="I282" s="19">
        <f t="shared" si="41"/>
        <v>0</v>
      </c>
      <c r="J282" s="20">
        <f>IF(AND(C282="Y",I282&gt;$C$6),"1.3 &amp; 2",'[1]Instructions'!$C$7*100)</f>
        <v>1.5</v>
      </c>
      <c r="K282" s="21">
        <f t="shared" si="42"/>
        <v>0</v>
      </c>
      <c r="L282" s="19">
        <f>IF(C282="Y",MAX((0.013*$C$4*K282+((0.02*(I282-$C$4)))*K282),('[1]Instructions'!$C$7*I282*K282)),('[1]Instructions'!$C$7*I282*K282))</f>
        <v>0</v>
      </c>
      <c r="M282" s="22">
        <f t="shared" si="36"/>
        <v>0</v>
      </c>
      <c r="O282" s="23">
        <v>303</v>
      </c>
      <c r="P282" s="24">
        <f t="shared" si="37"/>
        <v>-0.19801980198019803</v>
      </c>
      <c r="Q282" s="25">
        <f t="shared" si="38"/>
        <v>0.0033003300330033004</v>
      </c>
      <c r="R282" s="26">
        <f t="shared" si="35"/>
        <v>-0.19801980198019803</v>
      </c>
      <c r="S282" s="27">
        <f t="shared" si="39"/>
        <v>0.0033003300330033004</v>
      </c>
    </row>
    <row r="283" spans="1:19" ht="15.75">
      <c r="A283" s="30"/>
      <c r="B283" s="30"/>
      <c r="C283" s="31"/>
      <c r="D283" s="32"/>
      <c r="E283" s="32"/>
      <c r="F283" s="18">
        <f t="shared" si="40"/>
        <v>0</v>
      </c>
      <c r="G283" s="33"/>
      <c r="H283" s="34"/>
      <c r="I283" s="19">
        <f t="shared" si="41"/>
        <v>0</v>
      </c>
      <c r="J283" s="20">
        <f>IF(AND(C283="Y",I283&gt;$C$6),"1.3 &amp; 2",'[1]Instructions'!$C$7*100)</f>
        <v>1.5</v>
      </c>
      <c r="K283" s="21">
        <f t="shared" si="42"/>
        <v>0</v>
      </c>
      <c r="L283" s="19">
        <f>IF(C283="Y",MAX((0.013*$C$4*K283+((0.02*(I283-$C$4)))*K283),('[1]Instructions'!$C$7*I283*K283)),('[1]Instructions'!$C$7*I283*K283))</f>
        <v>0</v>
      </c>
      <c r="M283" s="22">
        <f t="shared" si="36"/>
        <v>0</v>
      </c>
      <c r="O283" s="23">
        <v>303</v>
      </c>
      <c r="P283" s="24">
        <f t="shared" si="37"/>
        <v>-0.19801980198019803</v>
      </c>
      <c r="Q283" s="25">
        <f t="shared" si="38"/>
        <v>0.0033003300330033004</v>
      </c>
      <c r="R283" s="26">
        <f t="shared" si="35"/>
        <v>-0.19801980198019803</v>
      </c>
      <c r="S283" s="27">
        <f t="shared" si="39"/>
        <v>0.0033003300330033004</v>
      </c>
    </row>
    <row r="284" spans="1:19" ht="15.75">
      <c r="A284" s="30"/>
      <c r="B284" s="30"/>
      <c r="C284" s="31"/>
      <c r="D284" s="32"/>
      <c r="E284" s="32"/>
      <c r="F284" s="18">
        <f t="shared" si="40"/>
        <v>0</v>
      </c>
      <c r="G284" s="33"/>
      <c r="H284" s="34"/>
      <c r="I284" s="19">
        <f t="shared" si="41"/>
        <v>0</v>
      </c>
      <c r="J284" s="20">
        <f>IF(AND(C284="Y",I284&gt;$C$6),"1.3 &amp; 2",'[1]Instructions'!$C$7*100)</f>
        <v>1.5</v>
      </c>
      <c r="K284" s="21">
        <f t="shared" si="42"/>
        <v>0</v>
      </c>
      <c r="L284" s="19">
        <f>IF(C284="Y",MAX((0.013*$C$4*K284+((0.02*(I284-$C$4)))*K284),('[1]Instructions'!$C$7*I284*K284)),('[1]Instructions'!$C$7*I284*K284))</f>
        <v>0</v>
      </c>
      <c r="M284" s="22">
        <f t="shared" si="36"/>
        <v>0</v>
      </c>
      <c r="O284" s="23">
        <v>303</v>
      </c>
      <c r="P284" s="24">
        <f t="shared" si="37"/>
        <v>-0.19801980198019803</v>
      </c>
      <c r="Q284" s="25">
        <f t="shared" si="38"/>
        <v>0.0033003300330033004</v>
      </c>
      <c r="R284" s="26">
        <f t="shared" si="35"/>
        <v>-0.19801980198019803</v>
      </c>
      <c r="S284" s="27">
        <f t="shared" si="39"/>
        <v>0.0033003300330033004</v>
      </c>
    </row>
    <row r="285" spans="1:19" ht="15.75">
      <c r="A285" s="30"/>
      <c r="B285" s="30"/>
      <c r="C285" s="31"/>
      <c r="D285" s="32"/>
      <c r="E285" s="32"/>
      <c r="F285" s="18">
        <f t="shared" si="40"/>
        <v>0</v>
      </c>
      <c r="G285" s="33"/>
      <c r="H285" s="34"/>
      <c r="I285" s="19">
        <f t="shared" si="41"/>
        <v>0</v>
      </c>
      <c r="J285" s="20">
        <f>IF(AND(C285="Y",I285&gt;$C$6),"1.3 &amp; 2",'[1]Instructions'!$C$7*100)</f>
        <v>1.5</v>
      </c>
      <c r="K285" s="21">
        <f t="shared" si="42"/>
        <v>0</v>
      </c>
      <c r="L285" s="19">
        <f>IF(C285="Y",MAX((0.013*$C$4*K285+((0.02*(I285-$C$4)))*K285),('[1]Instructions'!$C$7*I285*K285)),('[1]Instructions'!$C$7*I285*K285))</f>
        <v>0</v>
      </c>
      <c r="M285" s="22">
        <f t="shared" si="36"/>
        <v>0</v>
      </c>
      <c r="O285" s="23">
        <v>303</v>
      </c>
      <c r="P285" s="24">
        <f t="shared" si="37"/>
        <v>-0.19801980198019803</v>
      </c>
      <c r="Q285" s="25">
        <f t="shared" si="38"/>
        <v>0.0033003300330033004</v>
      </c>
      <c r="R285" s="26">
        <f t="shared" si="35"/>
        <v>-0.19801980198019803</v>
      </c>
      <c r="S285" s="27">
        <f t="shared" si="39"/>
        <v>0.0033003300330033004</v>
      </c>
    </row>
    <row r="286" spans="1:19" ht="15.75">
      <c r="A286" s="30"/>
      <c r="B286" s="30"/>
      <c r="C286" s="31"/>
      <c r="D286" s="32"/>
      <c r="E286" s="32"/>
      <c r="F286" s="18">
        <f t="shared" si="40"/>
        <v>0</v>
      </c>
      <c r="G286" s="33"/>
      <c r="H286" s="34"/>
      <c r="I286" s="19">
        <f t="shared" si="41"/>
        <v>0</v>
      </c>
      <c r="J286" s="20">
        <f>IF(AND(C286="Y",I286&gt;$C$6),"1.3 &amp; 2",'[1]Instructions'!$C$7*100)</f>
        <v>1.5</v>
      </c>
      <c r="K286" s="21">
        <f t="shared" si="42"/>
        <v>0</v>
      </c>
      <c r="L286" s="19">
        <f>IF(C286="Y",MAX((0.013*$C$4*K286+((0.02*(I286-$C$4)))*K286),('[1]Instructions'!$C$7*I286*K286)),('[1]Instructions'!$C$7*I286*K286))</f>
        <v>0</v>
      </c>
      <c r="M286" s="22">
        <f t="shared" si="36"/>
        <v>0</v>
      </c>
      <c r="O286" s="23">
        <v>303</v>
      </c>
      <c r="P286" s="24">
        <f t="shared" si="37"/>
        <v>-0.19801980198019803</v>
      </c>
      <c r="Q286" s="25">
        <f t="shared" si="38"/>
        <v>0.0033003300330033004</v>
      </c>
      <c r="R286" s="26">
        <f t="shared" si="35"/>
        <v>-0.19801980198019803</v>
      </c>
      <c r="S286" s="27">
        <f t="shared" si="39"/>
        <v>0.0033003300330033004</v>
      </c>
    </row>
    <row r="287" spans="1:19" ht="15.75">
      <c r="A287" s="30"/>
      <c r="B287" s="30"/>
      <c r="C287" s="31"/>
      <c r="D287" s="32"/>
      <c r="E287" s="32"/>
      <c r="F287" s="18">
        <f t="shared" si="40"/>
        <v>0</v>
      </c>
      <c r="G287" s="33"/>
      <c r="H287" s="34"/>
      <c r="I287" s="19">
        <f t="shared" si="41"/>
        <v>0</v>
      </c>
      <c r="J287" s="20">
        <f>IF(AND(C287="Y",I287&gt;$C$6),"1.3 &amp; 2",'[1]Instructions'!$C$7*100)</f>
        <v>1.5</v>
      </c>
      <c r="K287" s="21">
        <f t="shared" si="42"/>
        <v>0</v>
      </c>
      <c r="L287" s="19">
        <f>IF(C287="Y",MAX((0.013*$C$4*K287+((0.02*(I287-$C$4)))*K287),('[1]Instructions'!$C$7*I287*K287)),('[1]Instructions'!$C$7*I287*K287))</f>
        <v>0</v>
      </c>
      <c r="M287" s="22">
        <f t="shared" si="36"/>
        <v>0</v>
      </c>
      <c r="O287" s="23">
        <v>303</v>
      </c>
      <c r="P287" s="24">
        <f t="shared" si="37"/>
        <v>-0.19801980198019803</v>
      </c>
      <c r="Q287" s="25">
        <f t="shared" si="38"/>
        <v>0.0033003300330033004</v>
      </c>
      <c r="R287" s="26">
        <f t="shared" si="35"/>
        <v>-0.19801980198019803</v>
      </c>
      <c r="S287" s="27">
        <f t="shared" si="39"/>
        <v>0.0033003300330033004</v>
      </c>
    </row>
    <row r="288" spans="1:19" ht="15.75">
      <c r="A288" s="30"/>
      <c r="B288" s="30"/>
      <c r="C288" s="31"/>
      <c r="D288" s="32"/>
      <c r="E288" s="32"/>
      <c r="F288" s="18">
        <f t="shared" si="40"/>
        <v>0</v>
      </c>
      <c r="G288" s="33"/>
      <c r="H288" s="34"/>
      <c r="I288" s="19">
        <f t="shared" si="41"/>
        <v>0</v>
      </c>
      <c r="J288" s="20">
        <f>IF(AND(C288="Y",I288&gt;$C$6),"1.3 &amp; 2",'[1]Instructions'!$C$7*100)</f>
        <v>1.5</v>
      </c>
      <c r="K288" s="21">
        <f t="shared" si="42"/>
        <v>0</v>
      </c>
      <c r="L288" s="19">
        <f>IF(C288="Y",MAX((0.013*$C$4*K288+((0.02*(I288-$C$4)))*K288),('[1]Instructions'!$C$7*I288*K288)),('[1]Instructions'!$C$7*I288*K288))</f>
        <v>0</v>
      </c>
      <c r="M288" s="22">
        <f t="shared" si="36"/>
        <v>0</v>
      </c>
      <c r="O288" s="23">
        <v>303</v>
      </c>
      <c r="P288" s="24">
        <f t="shared" si="37"/>
        <v>-0.19801980198019803</v>
      </c>
      <c r="Q288" s="25">
        <f t="shared" si="38"/>
        <v>0.0033003300330033004</v>
      </c>
      <c r="R288" s="26">
        <f t="shared" si="35"/>
        <v>-0.19801980198019803</v>
      </c>
      <c r="S288" s="27">
        <f t="shared" si="39"/>
        <v>0.0033003300330033004</v>
      </c>
    </row>
    <row r="289" spans="1:19" ht="15.75">
      <c r="A289" s="30"/>
      <c r="B289" s="30"/>
      <c r="C289" s="31"/>
      <c r="D289" s="32"/>
      <c r="E289" s="32"/>
      <c r="F289" s="18">
        <f t="shared" si="40"/>
        <v>0</v>
      </c>
      <c r="G289" s="33"/>
      <c r="H289" s="34"/>
      <c r="I289" s="19">
        <f t="shared" si="41"/>
        <v>0</v>
      </c>
      <c r="J289" s="20">
        <f>IF(AND(C289="Y",I289&gt;$C$6),"1.3 &amp; 2",'[1]Instructions'!$C$7*100)</f>
        <v>1.5</v>
      </c>
      <c r="K289" s="21">
        <f t="shared" si="42"/>
        <v>0</v>
      </c>
      <c r="L289" s="19">
        <f>IF(C289="Y",MAX((0.013*$C$4*K289+((0.02*(I289-$C$4)))*K289),('[1]Instructions'!$C$7*I289*K289)),('[1]Instructions'!$C$7*I289*K289))</f>
        <v>0</v>
      </c>
      <c r="M289" s="22">
        <f t="shared" si="36"/>
        <v>0</v>
      </c>
      <c r="O289" s="23">
        <v>303</v>
      </c>
      <c r="P289" s="24">
        <f t="shared" si="37"/>
        <v>-0.19801980198019803</v>
      </c>
      <c r="Q289" s="25">
        <f t="shared" si="38"/>
        <v>0.0033003300330033004</v>
      </c>
      <c r="R289" s="26">
        <f t="shared" si="35"/>
        <v>-0.19801980198019803</v>
      </c>
      <c r="S289" s="27">
        <f t="shared" si="39"/>
        <v>0.0033003300330033004</v>
      </c>
    </row>
    <row r="290" spans="1:19" ht="15.75">
      <c r="A290" s="30"/>
      <c r="B290" s="30"/>
      <c r="C290" s="31"/>
      <c r="D290" s="32"/>
      <c r="E290" s="32"/>
      <c r="F290" s="18">
        <f t="shared" si="40"/>
        <v>0</v>
      </c>
      <c r="G290" s="33"/>
      <c r="H290" s="34"/>
      <c r="I290" s="19">
        <f t="shared" si="41"/>
        <v>0</v>
      </c>
      <c r="J290" s="20">
        <f>IF(AND(C290="Y",I290&gt;$C$6),"1.3 &amp; 2",'[1]Instructions'!$C$7*100)</f>
        <v>1.5</v>
      </c>
      <c r="K290" s="21">
        <f t="shared" si="42"/>
        <v>0</v>
      </c>
      <c r="L290" s="19">
        <f>IF(C290="Y",MAX((0.013*$C$4*K290+((0.02*(I290-$C$4)))*K290),('[1]Instructions'!$C$7*I290*K290)),('[1]Instructions'!$C$7*I290*K290))</f>
        <v>0</v>
      </c>
      <c r="M290" s="22">
        <f t="shared" si="36"/>
        <v>0</v>
      </c>
      <c r="O290" s="23">
        <v>303</v>
      </c>
      <c r="P290" s="24">
        <f t="shared" si="37"/>
        <v>-0.19801980198019803</v>
      </c>
      <c r="Q290" s="25">
        <f t="shared" si="38"/>
        <v>0.0033003300330033004</v>
      </c>
      <c r="R290" s="26">
        <f t="shared" si="35"/>
        <v>-0.19801980198019803</v>
      </c>
      <c r="S290" s="27">
        <f t="shared" si="39"/>
        <v>0.0033003300330033004</v>
      </c>
    </row>
    <row r="291" spans="1:19" ht="15.75">
      <c r="A291" s="30"/>
      <c r="B291" s="30"/>
      <c r="C291" s="31"/>
      <c r="D291" s="32"/>
      <c r="E291" s="32"/>
      <c r="F291" s="18">
        <f t="shared" si="40"/>
        <v>0</v>
      </c>
      <c r="G291" s="33"/>
      <c r="H291" s="34"/>
      <c r="I291" s="19">
        <f t="shared" si="41"/>
        <v>0</v>
      </c>
      <c r="J291" s="20">
        <f>IF(AND(C291="Y",I291&gt;$C$6),"1.3 &amp; 2",'[1]Instructions'!$C$7*100)</f>
        <v>1.5</v>
      </c>
      <c r="K291" s="21">
        <f t="shared" si="42"/>
        <v>0</v>
      </c>
      <c r="L291" s="19">
        <f>IF(C291="Y",MAX((0.013*$C$4*K291+((0.02*(I291-$C$4)))*K291),('[1]Instructions'!$C$7*I291*K291)),('[1]Instructions'!$C$7*I291*K291))</f>
        <v>0</v>
      </c>
      <c r="M291" s="22">
        <f t="shared" si="36"/>
        <v>0</v>
      </c>
      <c r="O291" s="23">
        <v>303</v>
      </c>
      <c r="P291" s="24">
        <f t="shared" si="37"/>
        <v>-0.19801980198019803</v>
      </c>
      <c r="Q291" s="25">
        <f t="shared" si="38"/>
        <v>0.0033003300330033004</v>
      </c>
      <c r="R291" s="26">
        <f t="shared" si="35"/>
        <v>-0.19801980198019803</v>
      </c>
      <c r="S291" s="27">
        <f t="shared" si="39"/>
        <v>0.0033003300330033004</v>
      </c>
    </row>
    <row r="292" spans="1:19" ht="15.75">
      <c r="A292" s="30"/>
      <c r="B292" s="30"/>
      <c r="C292" s="31"/>
      <c r="D292" s="32"/>
      <c r="E292" s="32"/>
      <c r="F292" s="18">
        <f t="shared" si="40"/>
        <v>0</v>
      </c>
      <c r="G292" s="33"/>
      <c r="H292" s="34"/>
      <c r="I292" s="19">
        <f t="shared" si="41"/>
        <v>0</v>
      </c>
      <c r="J292" s="20">
        <f>IF(AND(C292="Y",I292&gt;$C$6),"1.3 &amp; 2",'[1]Instructions'!$C$7*100)</f>
        <v>1.5</v>
      </c>
      <c r="K292" s="21">
        <f t="shared" si="42"/>
        <v>0</v>
      </c>
      <c r="L292" s="19">
        <f>IF(C292="Y",MAX((0.013*$C$4*K292+((0.02*(I292-$C$4)))*K292),('[1]Instructions'!$C$7*I292*K292)),('[1]Instructions'!$C$7*I292*K292))</f>
        <v>0</v>
      </c>
      <c r="M292" s="22">
        <f t="shared" si="36"/>
        <v>0</v>
      </c>
      <c r="O292" s="23">
        <v>303</v>
      </c>
      <c r="P292" s="24">
        <f t="shared" si="37"/>
        <v>-0.19801980198019803</v>
      </c>
      <c r="Q292" s="25">
        <f t="shared" si="38"/>
        <v>0.0033003300330033004</v>
      </c>
      <c r="R292" s="26">
        <f t="shared" si="35"/>
        <v>-0.19801980198019803</v>
      </c>
      <c r="S292" s="27">
        <f t="shared" si="39"/>
        <v>0.0033003300330033004</v>
      </c>
    </row>
    <row r="293" spans="1:19" ht="15.75">
      <c r="A293" s="30"/>
      <c r="B293" s="30"/>
      <c r="C293" s="31"/>
      <c r="D293" s="32"/>
      <c r="E293" s="32"/>
      <c r="F293" s="18">
        <f t="shared" si="40"/>
        <v>0</v>
      </c>
      <c r="G293" s="33"/>
      <c r="H293" s="34"/>
      <c r="I293" s="19">
        <f t="shared" si="41"/>
        <v>0</v>
      </c>
      <c r="J293" s="20">
        <f>IF(AND(C293="Y",I293&gt;$C$6),"1.3 &amp; 2",'[1]Instructions'!$C$7*100)</f>
        <v>1.5</v>
      </c>
      <c r="K293" s="21">
        <f t="shared" si="42"/>
        <v>0</v>
      </c>
      <c r="L293" s="19">
        <f>IF(C293="Y",MAX((0.013*$C$4*K293+((0.02*(I293-$C$4)))*K293),('[1]Instructions'!$C$7*I293*K293)),('[1]Instructions'!$C$7*I293*K293))</f>
        <v>0</v>
      </c>
      <c r="M293" s="22">
        <f t="shared" si="36"/>
        <v>0</v>
      </c>
      <c r="O293" s="23">
        <v>303</v>
      </c>
      <c r="P293" s="24">
        <f t="shared" si="37"/>
        <v>-0.19801980198019803</v>
      </c>
      <c r="Q293" s="25">
        <f t="shared" si="38"/>
        <v>0.0033003300330033004</v>
      </c>
      <c r="R293" s="26">
        <f t="shared" si="35"/>
        <v>-0.19801980198019803</v>
      </c>
      <c r="S293" s="27">
        <f t="shared" si="39"/>
        <v>0.0033003300330033004</v>
      </c>
    </row>
    <row r="294" spans="1:19" ht="15.75">
      <c r="A294" s="30"/>
      <c r="B294" s="30"/>
      <c r="C294" s="31"/>
      <c r="D294" s="32"/>
      <c r="E294" s="32"/>
      <c r="F294" s="18">
        <f t="shared" si="40"/>
        <v>0</v>
      </c>
      <c r="G294" s="33"/>
      <c r="H294" s="34"/>
      <c r="I294" s="19">
        <f t="shared" si="41"/>
        <v>0</v>
      </c>
      <c r="J294" s="20">
        <f>IF(AND(C294="Y",I294&gt;$C$6),"1.3 &amp; 2",'[1]Instructions'!$C$7*100)</f>
        <v>1.5</v>
      </c>
      <c r="K294" s="21">
        <f t="shared" si="42"/>
        <v>0</v>
      </c>
      <c r="L294" s="19">
        <f>IF(C294="Y",MAX((0.013*$C$4*K294+((0.02*(I294-$C$4)))*K294),('[1]Instructions'!$C$7*I294*K294)),('[1]Instructions'!$C$7*I294*K294))</f>
        <v>0</v>
      </c>
      <c r="M294" s="22">
        <f t="shared" si="36"/>
        <v>0</v>
      </c>
      <c r="O294" s="23">
        <v>303</v>
      </c>
      <c r="P294" s="24">
        <f t="shared" si="37"/>
        <v>-0.19801980198019803</v>
      </c>
      <c r="Q294" s="25">
        <f t="shared" si="38"/>
        <v>0.0033003300330033004</v>
      </c>
      <c r="R294" s="26">
        <f t="shared" si="35"/>
        <v>-0.19801980198019803</v>
      </c>
      <c r="S294" s="27">
        <f t="shared" si="39"/>
        <v>0.0033003300330033004</v>
      </c>
    </row>
    <row r="295" spans="1:19" ht="15.75">
      <c r="A295" s="30"/>
      <c r="B295" s="30"/>
      <c r="C295" s="31"/>
      <c r="D295" s="32"/>
      <c r="E295" s="32"/>
      <c r="F295" s="18">
        <f t="shared" si="40"/>
        <v>0</v>
      </c>
      <c r="G295" s="33"/>
      <c r="H295" s="34"/>
      <c r="I295" s="19">
        <f t="shared" si="41"/>
        <v>0</v>
      </c>
      <c r="J295" s="20">
        <f>IF(AND(C295="Y",I295&gt;$C$6),"1.3 &amp; 2",'[1]Instructions'!$C$7*100)</f>
        <v>1.5</v>
      </c>
      <c r="K295" s="21">
        <f t="shared" si="42"/>
        <v>0</v>
      </c>
      <c r="L295" s="19">
        <f>IF(C295="Y",MAX((0.013*$C$4*K295+((0.02*(I295-$C$4)))*K295),('[1]Instructions'!$C$7*I295*K295)),('[1]Instructions'!$C$7*I295*K295))</f>
        <v>0</v>
      </c>
      <c r="M295" s="22">
        <f t="shared" si="36"/>
        <v>0</v>
      </c>
      <c r="O295" s="23">
        <v>303</v>
      </c>
      <c r="P295" s="24">
        <f t="shared" si="37"/>
        <v>-0.19801980198019803</v>
      </c>
      <c r="Q295" s="25">
        <f t="shared" si="38"/>
        <v>0.0033003300330033004</v>
      </c>
      <c r="R295" s="26">
        <f t="shared" si="35"/>
        <v>-0.19801980198019803</v>
      </c>
      <c r="S295" s="27">
        <f t="shared" si="39"/>
        <v>0.0033003300330033004</v>
      </c>
    </row>
    <row r="296" spans="1:19" ht="15.75">
      <c r="A296" s="30"/>
      <c r="B296" s="30"/>
      <c r="C296" s="31"/>
      <c r="D296" s="32"/>
      <c r="E296" s="32"/>
      <c r="F296" s="18">
        <f t="shared" si="40"/>
        <v>0</v>
      </c>
      <c r="G296" s="33"/>
      <c r="H296" s="34"/>
      <c r="I296" s="19">
        <f t="shared" si="41"/>
        <v>0</v>
      </c>
      <c r="J296" s="20">
        <f>IF(AND(C296="Y",I296&gt;$C$6),"1.3 &amp; 2",'[1]Instructions'!$C$7*100)</f>
        <v>1.5</v>
      </c>
      <c r="K296" s="21">
        <f t="shared" si="42"/>
        <v>0</v>
      </c>
      <c r="L296" s="19">
        <f>IF(C296="Y",MAX((0.013*$C$4*K296+((0.02*(I296-$C$4)))*K296),('[1]Instructions'!$C$7*I296*K296)),('[1]Instructions'!$C$7*I296*K296))</f>
        <v>0</v>
      </c>
      <c r="M296" s="22">
        <f t="shared" si="36"/>
        <v>0</v>
      </c>
      <c r="O296" s="23">
        <v>303</v>
      </c>
      <c r="P296" s="24">
        <f t="shared" si="37"/>
        <v>-0.19801980198019803</v>
      </c>
      <c r="Q296" s="25">
        <f t="shared" si="38"/>
        <v>0.0033003300330033004</v>
      </c>
      <c r="R296" s="26">
        <f t="shared" si="35"/>
        <v>-0.19801980198019803</v>
      </c>
      <c r="S296" s="27">
        <f t="shared" si="39"/>
        <v>0.0033003300330033004</v>
      </c>
    </row>
    <row r="297" spans="1:19" ht="15.75">
      <c r="A297" s="30"/>
      <c r="B297" s="30"/>
      <c r="C297" s="31"/>
      <c r="D297" s="32"/>
      <c r="E297" s="32"/>
      <c r="F297" s="18">
        <f t="shared" si="40"/>
        <v>0</v>
      </c>
      <c r="G297" s="33"/>
      <c r="H297" s="34"/>
      <c r="I297" s="19">
        <f t="shared" si="41"/>
        <v>0</v>
      </c>
      <c r="J297" s="20">
        <f>IF(AND(C297="Y",I297&gt;$C$6),"1.3 &amp; 2",'[1]Instructions'!$C$7*100)</f>
        <v>1.5</v>
      </c>
      <c r="K297" s="21">
        <f t="shared" si="42"/>
        <v>0</v>
      </c>
      <c r="L297" s="19">
        <f>IF(C297="Y",MAX((0.013*$C$4*K297+((0.02*(I297-$C$4)))*K297),('[1]Instructions'!$C$7*I297*K297)),('[1]Instructions'!$C$7*I297*K297))</f>
        <v>0</v>
      </c>
      <c r="M297" s="22">
        <f t="shared" si="36"/>
        <v>0</v>
      </c>
      <c r="O297" s="23">
        <v>303</v>
      </c>
      <c r="P297" s="24">
        <f t="shared" si="37"/>
        <v>-0.19801980198019803</v>
      </c>
      <c r="Q297" s="25">
        <f t="shared" si="38"/>
        <v>0.0033003300330033004</v>
      </c>
      <c r="R297" s="26">
        <f t="shared" si="35"/>
        <v>-0.19801980198019803</v>
      </c>
      <c r="S297" s="27">
        <f t="shared" si="39"/>
        <v>0.0033003300330033004</v>
      </c>
    </row>
    <row r="298" spans="1:19" ht="15.75">
      <c r="A298" s="30"/>
      <c r="B298" s="30"/>
      <c r="C298" s="31"/>
      <c r="D298" s="32"/>
      <c r="E298" s="32"/>
      <c r="F298" s="18">
        <f t="shared" si="40"/>
        <v>0</v>
      </c>
      <c r="G298" s="33"/>
      <c r="H298" s="34"/>
      <c r="I298" s="19">
        <f t="shared" si="41"/>
        <v>0</v>
      </c>
      <c r="J298" s="20">
        <f>IF(AND(C298="Y",I298&gt;$C$6),"1.3 &amp; 2",'[1]Instructions'!$C$7*100)</f>
        <v>1.5</v>
      </c>
      <c r="K298" s="21">
        <f t="shared" si="42"/>
        <v>0</v>
      </c>
      <c r="L298" s="19">
        <f>IF(C298="Y",MAX((0.013*$C$4*K298+((0.02*(I298-$C$4)))*K298),('[1]Instructions'!$C$7*I298*K298)),('[1]Instructions'!$C$7*I298*K298))</f>
        <v>0</v>
      </c>
      <c r="M298" s="22">
        <f t="shared" si="36"/>
        <v>0</v>
      </c>
      <c r="O298" s="23">
        <v>303</v>
      </c>
      <c r="P298" s="24">
        <f t="shared" si="37"/>
        <v>-0.19801980198019803</v>
      </c>
      <c r="Q298" s="25">
        <f t="shared" si="38"/>
        <v>0.0033003300330033004</v>
      </c>
      <c r="R298" s="26">
        <f t="shared" si="35"/>
        <v>-0.19801980198019803</v>
      </c>
      <c r="S298" s="27">
        <f t="shared" si="39"/>
        <v>0.0033003300330033004</v>
      </c>
    </row>
    <row r="299" spans="1:19" ht="15.75">
      <c r="A299" s="30"/>
      <c r="B299" s="30"/>
      <c r="C299" s="31"/>
      <c r="D299" s="32"/>
      <c r="E299" s="32"/>
      <c r="F299" s="18">
        <f t="shared" si="40"/>
        <v>0</v>
      </c>
      <c r="G299" s="33"/>
      <c r="H299" s="34"/>
      <c r="I299" s="19">
        <f t="shared" si="41"/>
        <v>0</v>
      </c>
      <c r="J299" s="20">
        <f>IF(AND(C299="Y",I299&gt;$C$6),"1.3 &amp; 2",'[1]Instructions'!$C$7*100)</f>
        <v>1.5</v>
      </c>
      <c r="K299" s="21">
        <f t="shared" si="42"/>
        <v>0</v>
      </c>
      <c r="L299" s="19">
        <f>IF(C299="Y",MAX((0.013*$C$4*K299+((0.02*(I299-$C$4)))*K299),('[1]Instructions'!$C$7*I299*K299)),('[1]Instructions'!$C$7*I299*K299))</f>
        <v>0</v>
      </c>
      <c r="M299" s="22">
        <f t="shared" si="36"/>
        <v>0</v>
      </c>
      <c r="O299" s="23">
        <v>303</v>
      </c>
      <c r="P299" s="24">
        <f t="shared" si="37"/>
        <v>-0.19801980198019803</v>
      </c>
      <c r="Q299" s="25">
        <f t="shared" si="38"/>
        <v>0.0033003300330033004</v>
      </c>
      <c r="R299" s="26">
        <f t="shared" si="35"/>
        <v>-0.19801980198019803</v>
      </c>
      <c r="S299" s="27">
        <f t="shared" si="39"/>
        <v>0.0033003300330033004</v>
      </c>
    </row>
    <row r="300" spans="1:19" ht="15.75">
      <c r="A300" s="30"/>
      <c r="B300" s="30"/>
      <c r="C300" s="31"/>
      <c r="D300" s="32"/>
      <c r="E300" s="32"/>
      <c r="F300" s="18">
        <f t="shared" si="40"/>
        <v>0</v>
      </c>
      <c r="G300" s="33"/>
      <c r="H300" s="34"/>
      <c r="I300" s="19">
        <f t="shared" si="41"/>
        <v>0</v>
      </c>
      <c r="J300" s="20">
        <f>IF(AND(C300="Y",I300&gt;$C$6),"1.3 &amp; 2",'[1]Instructions'!$C$7*100)</f>
        <v>1.5</v>
      </c>
      <c r="K300" s="21">
        <f t="shared" si="42"/>
        <v>0</v>
      </c>
      <c r="L300" s="19">
        <f>IF(C300="Y",MAX((0.013*$C$4*K300+((0.02*(I300-$C$4)))*K300),('[1]Instructions'!$C$7*I300*K300)),('[1]Instructions'!$C$7*I300*K300))</f>
        <v>0</v>
      </c>
      <c r="M300" s="22">
        <f t="shared" si="36"/>
        <v>0</v>
      </c>
      <c r="O300" s="23">
        <v>303</v>
      </c>
      <c r="P300" s="24">
        <f t="shared" si="37"/>
        <v>-0.19801980198019803</v>
      </c>
      <c r="Q300" s="25">
        <f t="shared" si="38"/>
        <v>0.0033003300330033004</v>
      </c>
      <c r="R300" s="26">
        <f t="shared" si="35"/>
        <v>-0.19801980198019803</v>
      </c>
      <c r="S300" s="27">
        <f t="shared" si="39"/>
        <v>0.0033003300330033004</v>
      </c>
    </row>
    <row r="301" spans="1:19" ht="15.75">
      <c r="A301" s="30"/>
      <c r="B301" s="30"/>
      <c r="C301" s="31"/>
      <c r="D301" s="32"/>
      <c r="E301" s="32"/>
      <c r="F301" s="18">
        <f t="shared" si="40"/>
        <v>0</v>
      </c>
      <c r="G301" s="33"/>
      <c r="H301" s="34"/>
      <c r="I301" s="19">
        <f t="shared" si="41"/>
        <v>0</v>
      </c>
      <c r="J301" s="20">
        <f>IF(AND(C301="Y",I301&gt;$C$6),"1.3 &amp; 2",'[1]Instructions'!$C$7*100)</f>
        <v>1.5</v>
      </c>
      <c r="K301" s="21">
        <f t="shared" si="42"/>
        <v>0</v>
      </c>
      <c r="L301" s="19">
        <f>IF(C301="Y",MAX((0.013*$C$4*K301+((0.02*(I301-$C$4)))*K301),('[1]Instructions'!$C$7*I301*K301)),('[1]Instructions'!$C$7*I301*K301))</f>
        <v>0</v>
      </c>
      <c r="M301" s="22">
        <f t="shared" si="36"/>
        <v>0</v>
      </c>
      <c r="O301" s="23">
        <v>303</v>
      </c>
      <c r="P301" s="24">
        <f t="shared" si="37"/>
        <v>-0.19801980198019803</v>
      </c>
      <c r="Q301" s="25">
        <f t="shared" si="38"/>
        <v>0.0033003300330033004</v>
      </c>
      <c r="R301" s="26">
        <f t="shared" si="35"/>
        <v>-0.19801980198019803</v>
      </c>
      <c r="S301" s="27">
        <f t="shared" si="39"/>
        <v>0.0033003300330033004</v>
      </c>
    </row>
    <row r="302" spans="1:19" ht="15.75">
      <c r="A302" s="30"/>
      <c r="B302" s="30"/>
      <c r="C302" s="31"/>
      <c r="D302" s="32"/>
      <c r="E302" s="32"/>
      <c r="F302" s="18">
        <f t="shared" si="40"/>
        <v>0</v>
      </c>
      <c r="G302" s="33"/>
      <c r="H302" s="34"/>
      <c r="I302" s="19">
        <f t="shared" si="41"/>
        <v>0</v>
      </c>
      <c r="J302" s="20">
        <f>IF(AND(C302="Y",I302&gt;$C$6),"1.3 &amp; 2",'[1]Instructions'!$C$7*100)</f>
        <v>1.5</v>
      </c>
      <c r="K302" s="21">
        <f t="shared" si="42"/>
        <v>0</v>
      </c>
      <c r="L302" s="19">
        <f>IF(C302="Y",MAX((0.013*$C$4*K302+((0.02*(I302-$C$4)))*K302),('[1]Instructions'!$C$7*I302*K302)),('[1]Instructions'!$C$7*I302*K302))</f>
        <v>0</v>
      </c>
      <c r="M302" s="22">
        <f t="shared" si="36"/>
        <v>0</v>
      </c>
      <c r="O302" s="23">
        <v>303</v>
      </c>
      <c r="P302" s="24">
        <f t="shared" si="37"/>
        <v>-0.19801980198019803</v>
      </c>
      <c r="Q302" s="25">
        <f t="shared" si="38"/>
        <v>0.0033003300330033004</v>
      </c>
      <c r="R302" s="26">
        <f t="shared" si="35"/>
        <v>-0.19801980198019803</v>
      </c>
      <c r="S302" s="27">
        <f t="shared" si="39"/>
        <v>0.0033003300330033004</v>
      </c>
    </row>
    <row r="303" spans="1:19" ht="15.75">
      <c r="A303" s="30"/>
      <c r="B303" s="30"/>
      <c r="C303" s="31"/>
      <c r="D303" s="32"/>
      <c r="E303" s="32"/>
      <c r="F303" s="18">
        <f t="shared" si="40"/>
        <v>0</v>
      </c>
      <c r="G303" s="33"/>
      <c r="H303" s="34"/>
      <c r="I303" s="19">
        <f t="shared" si="41"/>
        <v>0</v>
      </c>
      <c r="J303" s="20">
        <f>IF(AND(C303="Y",I303&gt;$C$6),"1.3 &amp; 2",'[1]Instructions'!$C$7*100)</f>
        <v>1.5</v>
      </c>
      <c r="K303" s="21">
        <f t="shared" si="42"/>
        <v>0</v>
      </c>
      <c r="L303" s="19">
        <f>IF(C303="Y",MAX((0.013*$C$4*K303+((0.02*(I303-$C$4)))*K303),('[1]Instructions'!$C$7*I303*K303)),('[1]Instructions'!$C$7*I303*K303))</f>
        <v>0</v>
      </c>
      <c r="M303" s="22">
        <f t="shared" si="36"/>
        <v>0</v>
      </c>
      <c r="O303" s="23">
        <v>303</v>
      </c>
      <c r="P303" s="24">
        <f t="shared" si="37"/>
        <v>-0.19801980198019803</v>
      </c>
      <c r="Q303" s="25">
        <f t="shared" si="38"/>
        <v>0.0033003300330033004</v>
      </c>
      <c r="R303" s="26">
        <f t="shared" si="35"/>
        <v>-0.19801980198019803</v>
      </c>
      <c r="S303" s="27">
        <f t="shared" si="39"/>
        <v>0.0033003300330033004</v>
      </c>
    </row>
    <row r="304" spans="1:19" ht="15.75">
      <c r="A304" s="30"/>
      <c r="B304" s="30"/>
      <c r="C304" s="31"/>
      <c r="D304" s="32"/>
      <c r="E304" s="32"/>
      <c r="F304" s="18">
        <f t="shared" si="40"/>
        <v>0</v>
      </c>
      <c r="G304" s="33"/>
      <c r="H304" s="34"/>
      <c r="I304" s="19">
        <f t="shared" si="41"/>
        <v>0</v>
      </c>
      <c r="J304" s="20">
        <f>IF(AND(C304="Y",I304&gt;$C$6),"1.3 &amp; 2",'[1]Instructions'!$C$7*100)</f>
        <v>1.5</v>
      </c>
      <c r="K304" s="21">
        <f t="shared" si="42"/>
        <v>0</v>
      </c>
      <c r="L304" s="19">
        <f>IF(C304="Y",MAX((0.013*$C$4*K304+((0.02*(I304-$C$4)))*K304),('[1]Instructions'!$C$7*I304*K304)),('[1]Instructions'!$C$7*I304*K304))</f>
        <v>0</v>
      </c>
      <c r="M304" s="22">
        <f t="shared" si="36"/>
        <v>0</v>
      </c>
      <c r="O304" s="23">
        <v>303</v>
      </c>
      <c r="P304" s="24">
        <f t="shared" si="37"/>
        <v>-0.19801980198019803</v>
      </c>
      <c r="Q304" s="25">
        <f t="shared" si="38"/>
        <v>0.0033003300330033004</v>
      </c>
      <c r="R304" s="26">
        <f t="shared" si="35"/>
        <v>-0.19801980198019803</v>
      </c>
      <c r="S304" s="27">
        <f t="shared" si="39"/>
        <v>0.0033003300330033004</v>
      </c>
    </row>
    <row r="305" spans="1:19" ht="15.75">
      <c r="A305" s="30"/>
      <c r="B305" s="30"/>
      <c r="C305" s="31"/>
      <c r="D305" s="32"/>
      <c r="E305" s="32"/>
      <c r="F305" s="18">
        <f t="shared" si="40"/>
        <v>0</v>
      </c>
      <c r="G305" s="33"/>
      <c r="H305" s="34"/>
      <c r="I305" s="19">
        <f t="shared" si="41"/>
        <v>0</v>
      </c>
      <c r="J305" s="20">
        <f>IF(AND(C305="Y",I305&gt;$C$6),"1.3 &amp; 2",'[1]Instructions'!$C$7*100)</f>
        <v>1.5</v>
      </c>
      <c r="K305" s="21">
        <f t="shared" si="42"/>
        <v>0</v>
      </c>
      <c r="L305" s="19">
        <f>IF(C305="Y",MAX((0.013*$C$4*K305+((0.02*(I305-$C$4)))*K305),('[1]Instructions'!$C$7*I305*K305)),('[1]Instructions'!$C$7*I305*K305))</f>
        <v>0</v>
      </c>
      <c r="M305" s="22">
        <f t="shared" si="36"/>
        <v>0</v>
      </c>
      <c r="O305" s="23">
        <v>303</v>
      </c>
      <c r="P305" s="24">
        <f t="shared" si="37"/>
        <v>-0.19801980198019803</v>
      </c>
      <c r="Q305" s="25">
        <f t="shared" si="38"/>
        <v>0.0033003300330033004</v>
      </c>
      <c r="R305" s="26">
        <f t="shared" si="35"/>
        <v>-0.19801980198019803</v>
      </c>
      <c r="S305" s="27">
        <f t="shared" si="39"/>
        <v>0.0033003300330033004</v>
      </c>
    </row>
    <row r="306" spans="1:19" ht="15.75">
      <c r="A306" s="30"/>
      <c r="B306" s="30"/>
      <c r="C306" s="31"/>
      <c r="D306" s="32"/>
      <c r="E306" s="32"/>
      <c r="F306" s="18">
        <f t="shared" si="40"/>
        <v>0</v>
      </c>
      <c r="G306" s="33"/>
      <c r="H306" s="34"/>
      <c r="I306" s="19">
        <f t="shared" si="41"/>
        <v>0</v>
      </c>
      <c r="J306" s="20">
        <f>IF(AND(C306="Y",I306&gt;$C$6),"1.3 &amp; 2",'[1]Instructions'!$C$7*100)</f>
        <v>1.5</v>
      </c>
      <c r="K306" s="21">
        <f t="shared" si="42"/>
        <v>0</v>
      </c>
      <c r="L306" s="19">
        <f>IF(C306="Y",MAX((0.013*$C$4*K306+((0.02*(I306-$C$4)))*K306),('[1]Instructions'!$C$7*I306*K306)),('[1]Instructions'!$C$7*I306*K306))</f>
        <v>0</v>
      </c>
      <c r="M306" s="22">
        <f t="shared" si="36"/>
        <v>0</v>
      </c>
      <c r="O306" s="23">
        <v>303</v>
      </c>
      <c r="P306" s="24">
        <f t="shared" si="37"/>
        <v>-0.19801980198019803</v>
      </c>
      <c r="Q306" s="25">
        <f t="shared" si="38"/>
        <v>0.0033003300330033004</v>
      </c>
      <c r="R306" s="26">
        <f t="shared" si="35"/>
        <v>-0.19801980198019803</v>
      </c>
      <c r="S306" s="27">
        <f t="shared" si="39"/>
        <v>0.0033003300330033004</v>
      </c>
    </row>
    <row r="307" spans="1:19" ht="15.75">
      <c r="A307" s="30"/>
      <c r="B307" s="30"/>
      <c r="C307" s="31"/>
      <c r="D307" s="32"/>
      <c r="E307" s="32"/>
      <c r="F307" s="18">
        <f t="shared" si="40"/>
        <v>0</v>
      </c>
      <c r="G307" s="33"/>
      <c r="H307" s="34"/>
      <c r="I307" s="19">
        <f t="shared" si="41"/>
        <v>0</v>
      </c>
      <c r="J307" s="20">
        <f>IF(AND(C307="Y",I307&gt;$C$6),"1.3 &amp; 2",'[1]Instructions'!$C$7*100)</f>
        <v>1.5</v>
      </c>
      <c r="K307" s="21">
        <f t="shared" si="42"/>
        <v>0</v>
      </c>
      <c r="L307" s="19">
        <f>IF(C307="Y",MAX((0.013*$C$4*K307+((0.02*(I307-$C$4)))*K307),('[1]Instructions'!$C$7*I307*K307)),('[1]Instructions'!$C$7*I307*K307))</f>
        <v>0</v>
      </c>
      <c r="M307" s="22">
        <f t="shared" si="36"/>
        <v>0</v>
      </c>
      <c r="O307" s="23">
        <v>303</v>
      </c>
      <c r="P307" s="24">
        <f t="shared" si="37"/>
        <v>-0.19801980198019803</v>
      </c>
      <c r="Q307" s="25">
        <f t="shared" si="38"/>
        <v>0.0033003300330033004</v>
      </c>
      <c r="R307" s="26">
        <f t="shared" si="35"/>
        <v>-0.19801980198019803</v>
      </c>
      <c r="S307" s="27">
        <f t="shared" si="39"/>
        <v>0.0033003300330033004</v>
      </c>
    </row>
    <row r="308" spans="1:19" ht="15.75">
      <c r="A308" s="30"/>
      <c r="B308" s="30"/>
      <c r="C308" s="31"/>
      <c r="D308" s="32"/>
      <c r="E308" s="32"/>
      <c r="F308" s="18">
        <f t="shared" si="40"/>
        <v>0</v>
      </c>
      <c r="G308" s="33"/>
      <c r="H308" s="34"/>
      <c r="I308" s="19">
        <f t="shared" si="41"/>
        <v>0</v>
      </c>
      <c r="J308" s="20">
        <f>IF(AND(C308="Y",I308&gt;$C$6),"1.3 &amp; 2",'[1]Instructions'!$C$7*100)</f>
        <v>1.5</v>
      </c>
      <c r="K308" s="21">
        <f t="shared" si="42"/>
        <v>0</v>
      </c>
      <c r="L308" s="19">
        <f>IF(C308="Y",MAX((0.013*$C$4*K308+((0.02*(I308-$C$4)))*K308),('[1]Instructions'!$C$7*I308*K308)),('[1]Instructions'!$C$7*I308*K308))</f>
        <v>0</v>
      </c>
      <c r="M308" s="22">
        <f t="shared" si="36"/>
        <v>0</v>
      </c>
      <c r="O308" s="23">
        <v>303</v>
      </c>
      <c r="P308" s="24">
        <f t="shared" si="37"/>
        <v>-0.19801980198019803</v>
      </c>
      <c r="Q308" s="25">
        <f t="shared" si="38"/>
        <v>0.0033003300330033004</v>
      </c>
      <c r="R308" s="26">
        <f t="shared" si="35"/>
        <v>-0.19801980198019803</v>
      </c>
      <c r="S308" s="27">
        <f t="shared" si="39"/>
        <v>0.0033003300330033004</v>
      </c>
    </row>
    <row r="309" spans="1:19" ht="15.75">
      <c r="A309" s="30"/>
      <c r="B309" s="30"/>
      <c r="C309" s="31"/>
      <c r="D309" s="32"/>
      <c r="E309" s="32"/>
      <c r="F309" s="18">
        <f t="shared" si="40"/>
        <v>0</v>
      </c>
      <c r="G309" s="33"/>
      <c r="H309" s="34"/>
      <c r="I309" s="19">
        <f t="shared" si="41"/>
        <v>0</v>
      </c>
      <c r="J309" s="20">
        <f>IF(AND(C309="Y",I309&gt;$C$6),"1.3 &amp; 2",'[1]Instructions'!$C$7*100)</f>
        <v>1.5</v>
      </c>
      <c r="K309" s="21">
        <f t="shared" si="42"/>
        <v>0</v>
      </c>
      <c r="L309" s="19">
        <f>IF(C309="Y",MAX((0.013*$C$4*K309+((0.02*(I309-$C$4)))*K309),('[1]Instructions'!$C$7*I309*K309)),('[1]Instructions'!$C$7*I309*K309))</f>
        <v>0</v>
      </c>
      <c r="M309" s="22">
        <f t="shared" si="36"/>
        <v>0</v>
      </c>
      <c r="O309" s="23">
        <v>303</v>
      </c>
      <c r="P309" s="24">
        <f t="shared" si="37"/>
        <v>-0.19801980198019803</v>
      </c>
      <c r="Q309" s="25">
        <f t="shared" si="38"/>
        <v>0.0033003300330033004</v>
      </c>
      <c r="R309" s="26">
        <f t="shared" si="35"/>
        <v>-0.19801980198019803</v>
      </c>
      <c r="S309" s="27">
        <f t="shared" si="39"/>
        <v>0.0033003300330033004</v>
      </c>
    </row>
    <row r="310" spans="1:19" ht="15.75">
      <c r="A310" s="30"/>
      <c r="B310" s="30"/>
      <c r="C310" s="31"/>
      <c r="D310" s="32"/>
      <c r="E310" s="32"/>
      <c r="F310" s="18">
        <f t="shared" si="40"/>
        <v>0</v>
      </c>
      <c r="G310" s="33"/>
      <c r="H310" s="34"/>
      <c r="I310" s="19">
        <f t="shared" si="41"/>
        <v>0</v>
      </c>
      <c r="J310" s="20">
        <f>IF(AND(C310="Y",I310&gt;$C$6),"1.3 &amp; 2",'[1]Instructions'!$C$7*100)</f>
        <v>1.5</v>
      </c>
      <c r="K310" s="21">
        <f t="shared" si="42"/>
        <v>0</v>
      </c>
      <c r="L310" s="19">
        <f>IF(C310="Y",MAX((0.013*$C$4*K310+((0.02*(I310-$C$4)))*K310),('[1]Instructions'!$C$7*I310*K310)),('[1]Instructions'!$C$7*I310*K310))</f>
        <v>0</v>
      </c>
      <c r="M310" s="22">
        <f t="shared" si="36"/>
        <v>0</v>
      </c>
      <c r="O310" s="23">
        <v>303</v>
      </c>
      <c r="P310" s="24">
        <f t="shared" si="37"/>
        <v>-0.19801980198019803</v>
      </c>
      <c r="Q310" s="25">
        <f t="shared" si="38"/>
        <v>0.0033003300330033004</v>
      </c>
      <c r="R310" s="26">
        <f t="shared" si="35"/>
        <v>-0.19801980198019803</v>
      </c>
      <c r="S310" s="27">
        <f t="shared" si="39"/>
        <v>0.0033003300330033004</v>
      </c>
    </row>
    <row r="311" spans="1:19" ht="15.75">
      <c r="A311" s="30"/>
      <c r="B311" s="30"/>
      <c r="C311" s="31"/>
      <c r="D311" s="32"/>
      <c r="E311" s="32"/>
      <c r="F311" s="18">
        <f t="shared" si="40"/>
        <v>0</v>
      </c>
      <c r="G311" s="33"/>
      <c r="H311" s="34"/>
      <c r="I311" s="19">
        <f t="shared" si="41"/>
        <v>0</v>
      </c>
      <c r="J311" s="20">
        <f>IF(AND(C311="Y",I311&gt;$C$6),"1.3 &amp; 2",'[1]Instructions'!$C$7*100)</f>
        <v>1.5</v>
      </c>
      <c r="K311" s="21">
        <f t="shared" si="42"/>
        <v>0</v>
      </c>
      <c r="L311" s="19">
        <f>IF(C311="Y",MAX((0.013*$C$4*K311+((0.02*(I311-$C$4)))*K311),('[1]Instructions'!$C$7*I311*K311)),('[1]Instructions'!$C$7*I311*K311))</f>
        <v>0</v>
      </c>
      <c r="M311" s="22">
        <f t="shared" si="36"/>
        <v>0</v>
      </c>
      <c r="O311" s="23">
        <v>303</v>
      </c>
      <c r="P311" s="24">
        <f t="shared" si="37"/>
        <v>-0.19801980198019803</v>
      </c>
      <c r="Q311" s="25">
        <f t="shared" si="38"/>
        <v>0.0033003300330033004</v>
      </c>
      <c r="R311" s="26">
        <f t="shared" si="35"/>
        <v>-0.19801980198019803</v>
      </c>
      <c r="S311" s="27">
        <f t="shared" si="39"/>
        <v>0.0033003300330033004</v>
      </c>
    </row>
    <row r="312" spans="1:19" ht="15.75">
      <c r="A312" s="30"/>
      <c r="B312" s="30"/>
      <c r="C312" s="31"/>
      <c r="D312" s="32"/>
      <c r="E312" s="32"/>
      <c r="F312" s="18">
        <f t="shared" si="40"/>
        <v>0</v>
      </c>
      <c r="G312" s="33"/>
      <c r="H312" s="34"/>
      <c r="I312" s="19">
        <f t="shared" si="41"/>
        <v>0</v>
      </c>
      <c r="J312" s="20">
        <f>IF(AND(C312="Y",I312&gt;$C$6),"1.3 &amp; 2",'[1]Instructions'!$C$7*100)</f>
        <v>1.5</v>
      </c>
      <c r="K312" s="21">
        <f t="shared" si="42"/>
        <v>0</v>
      </c>
      <c r="L312" s="19">
        <f>IF(C312="Y",MAX((0.013*$C$4*K312+((0.02*(I312-$C$4)))*K312),('[1]Instructions'!$C$7*I312*K312)),('[1]Instructions'!$C$7*I312*K312))</f>
        <v>0</v>
      </c>
      <c r="M312" s="22">
        <f t="shared" si="36"/>
        <v>0</v>
      </c>
      <c r="O312" s="23">
        <v>303</v>
      </c>
      <c r="P312" s="24">
        <f t="shared" si="37"/>
        <v>-0.19801980198019803</v>
      </c>
      <c r="Q312" s="25">
        <f t="shared" si="38"/>
        <v>0.0033003300330033004</v>
      </c>
      <c r="R312" s="26">
        <f t="shared" si="35"/>
        <v>-0.19801980198019803</v>
      </c>
      <c r="S312" s="27">
        <f t="shared" si="39"/>
        <v>0.0033003300330033004</v>
      </c>
    </row>
    <row r="313" spans="1:19" ht="15.75">
      <c r="A313" s="30"/>
      <c r="B313" s="30"/>
      <c r="C313" s="31"/>
      <c r="D313" s="32"/>
      <c r="E313" s="32"/>
      <c r="F313" s="18">
        <f t="shared" si="40"/>
        <v>0</v>
      </c>
      <c r="G313" s="33"/>
      <c r="H313" s="34"/>
      <c r="I313" s="19">
        <f t="shared" si="41"/>
        <v>0</v>
      </c>
      <c r="J313" s="20">
        <f>IF(AND(C313="Y",I313&gt;$C$6),"1.3 &amp; 2",'[1]Instructions'!$C$7*100)</f>
        <v>1.5</v>
      </c>
      <c r="K313" s="21">
        <f t="shared" si="42"/>
        <v>0</v>
      </c>
      <c r="L313" s="19">
        <f>IF(C313="Y",MAX((0.013*$C$4*K313+((0.02*(I313-$C$4)))*K313),('[1]Instructions'!$C$7*I313*K313)),('[1]Instructions'!$C$7*I313*K313))</f>
        <v>0</v>
      </c>
      <c r="M313" s="22">
        <f t="shared" si="36"/>
        <v>0</v>
      </c>
      <c r="O313" s="23">
        <v>303</v>
      </c>
      <c r="P313" s="24">
        <f t="shared" si="37"/>
        <v>-0.19801980198019803</v>
      </c>
      <c r="Q313" s="25">
        <f t="shared" si="38"/>
        <v>0.0033003300330033004</v>
      </c>
      <c r="R313" s="26">
        <f t="shared" si="35"/>
        <v>-0.19801980198019803</v>
      </c>
      <c r="S313" s="27">
        <f t="shared" si="39"/>
        <v>0.0033003300330033004</v>
      </c>
    </row>
    <row r="314" spans="1:19" ht="15.75">
      <c r="A314" s="30"/>
      <c r="B314" s="30"/>
      <c r="C314" s="31"/>
      <c r="D314" s="32"/>
      <c r="E314" s="32"/>
      <c r="F314" s="18">
        <f t="shared" si="40"/>
        <v>0</v>
      </c>
      <c r="G314" s="33"/>
      <c r="H314" s="34"/>
      <c r="I314" s="19">
        <f t="shared" si="41"/>
        <v>0</v>
      </c>
      <c r="J314" s="20">
        <f>IF(AND(C314="Y",I314&gt;$C$6),"1.3 &amp; 2",'[1]Instructions'!$C$7*100)</f>
        <v>1.5</v>
      </c>
      <c r="K314" s="21">
        <f t="shared" si="42"/>
        <v>0</v>
      </c>
      <c r="L314" s="19">
        <f>IF(C314="Y",MAX((0.013*$C$4*K314+((0.02*(I314-$C$4)))*K314),('[1]Instructions'!$C$7*I314*K314)),('[1]Instructions'!$C$7*I314*K314))</f>
        <v>0</v>
      </c>
      <c r="M314" s="22">
        <f t="shared" si="36"/>
        <v>0</v>
      </c>
      <c r="O314" s="23">
        <v>303</v>
      </c>
      <c r="P314" s="24">
        <f t="shared" si="37"/>
        <v>-0.19801980198019803</v>
      </c>
      <c r="Q314" s="25">
        <f t="shared" si="38"/>
        <v>0.0033003300330033004</v>
      </c>
      <c r="R314" s="26">
        <f t="shared" si="35"/>
        <v>-0.19801980198019803</v>
      </c>
      <c r="S314" s="27">
        <f t="shared" si="39"/>
        <v>0.0033003300330033004</v>
      </c>
    </row>
    <row r="315" spans="1:19" ht="15.75">
      <c r="A315" s="30"/>
      <c r="B315" s="30"/>
      <c r="C315" s="31"/>
      <c r="D315" s="32"/>
      <c r="E315" s="32"/>
      <c r="F315" s="18">
        <f t="shared" si="40"/>
        <v>0</v>
      </c>
      <c r="G315" s="33"/>
      <c r="H315" s="34"/>
      <c r="I315" s="19">
        <f t="shared" si="41"/>
        <v>0</v>
      </c>
      <c r="J315" s="20">
        <f>IF(AND(C315="Y",I315&gt;$C$6),"1.3 &amp; 2",'[1]Instructions'!$C$7*100)</f>
        <v>1.5</v>
      </c>
      <c r="K315" s="21">
        <f t="shared" si="42"/>
        <v>0</v>
      </c>
      <c r="L315" s="19">
        <f>IF(C315="Y",MAX((0.013*$C$4*K315+((0.02*(I315-$C$4)))*K315),('[1]Instructions'!$C$7*I315*K315)),('[1]Instructions'!$C$7*I315*K315))</f>
        <v>0</v>
      </c>
      <c r="M315" s="22">
        <f t="shared" si="36"/>
        <v>0</v>
      </c>
      <c r="O315" s="23">
        <v>303</v>
      </c>
      <c r="P315" s="24">
        <f t="shared" si="37"/>
        <v>-0.19801980198019803</v>
      </c>
      <c r="Q315" s="25">
        <f t="shared" si="38"/>
        <v>0.0033003300330033004</v>
      </c>
      <c r="R315" s="26">
        <f t="shared" si="35"/>
        <v>-0.19801980198019803</v>
      </c>
      <c r="S315" s="27">
        <f t="shared" si="39"/>
        <v>0.0033003300330033004</v>
      </c>
    </row>
    <row r="316" spans="1:19" ht="15.75">
      <c r="A316" s="30"/>
      <c r="B316" s="30"/>
      <c r="C316" s="31"/>
      <c r="D316" s="32"/>
      <c r="E316" s="32"/>
      <c r="F316" s="18">
        <f t="shared" si="40"/>
        <v>0</v>
      </c>
      <c r="G316" s="33"/>
      <c r="H316" s="34"/>
      <c r="I316" s="19">
        <f t="shared" si="41"/>
        <v>0</v>
      </c>
      <c r="J316" s="20">
        <f>IF(AND(C316="Y",I316&gt;$C$6),"1.3 &amp; 2",'[1]Instructions'!$C$7*100)</f>
        <v>1.5</v>
      </c>
      <c r="K316" s="21">
        <f t="shared" si="42"/>
        <v>0</v>
      </c>
      <c r="L316" s="19">
        <f>IF(C316="Y",MAX((0.013*$C$4*K316+((0.02*(I316-$C$4)))*K316),('[1]Instructions'!$C$7*I316*K316)),('[1]Instructions'!$C$7*I316*K316))</f>
        <v>0</v>
      </c>
      <c r="M316" s="22">
        <f t="shared" si="36"/>
        <v>0</v>
      </c>
      <c r="O316" s="23">
        <v>303</v>
      </c>
      <c r="P316" s="24">
        <f t="shared" si="37"/>
        <v>-0.19801980198019803</v>
      </c>
      <c r="Q316" s="25">
        <f t="shared" si="38"/>
        <v>0.0033003300330033004</v>
      </c>
      <c r="R316" s="26">
        <f t="shared" si="35"/>
        <v>-0.19801980198019803</v>
      </c>
      <c r="S316" s="27">
        <f t="shared" si="39"/>
        <v>0.0033003300330033004</v>
      </c>
    </row>
    <row r="317" spans="1:19" ht="15.75">
      <c r="A317" s="30"/>
      <c r="B317" s="30"/>
      <c r="C317" s="31"/>
      <c r="D317" s="32"/>
      <c r="E317" s="32"/>
      <c r="F317" s="18">
        <f t="shared" si="40"/>
        <v>0</v>
      </c>
      <c r="G317" s="33"/>
      <c r="H317" s="34"/>
      <c r="I317" s="19">
        <f t="shared" si="41"/>
        <v>0</v>
      </c>
      <c r="J317" s="20">
        <f>IF(AND(C317="Y",I317&gt;$C$6),"1.3 &amp; 2",'[1]Instructions'!$C$7*100)</f>
        <v>1.5</v>
      </c>
      <c r="K317" s="21">
        <f t="shared" si="42"/>
        <v>0</v>
      </c>
      <c r="L317" s="19">
        <f>IF(C317="Y",MAX((0.013*$C$4*K317+((0.02*(I317-$C$4)))*K317),('[1]Instructions'!$C$7*I317*K317)),('[1]Instructions'!$C$7*I317*K317))</f>
        <v>0</v>
      </c>
      <c r="M317" s="22">
        <f t="shared" si="36"/>
        <v>0</v>
      </c>
      <c r="O317" s="23">
        <v>303</v>
      </c>
      <c r="P317" s="24">
        <f t="shared" si="37"/>
        <v>-0.19801980198019803</v>
      </c>
      <c r="Q317" s="25">
        <f t="shared" si="38"/>
        <v>0.0033003300330033004</v>
      </c>
      <c r="R317" s="26">
        <f t="shared" si="35"/>
        <v>-0.19801980198019803</v>
      </c>
      <c r="S317" s="27">
        <f t="shared" si="39"/>
        <v>0.0033003300330033004</v>
      </c>
    </row>
    <row r="318" spans="1:19" ht="15.75">
      <c r="A318" s="30"/>
      <c r="B318" s="30"/>
      <c r="C318" s="31"/>
      <c r="D318" s="32"/>
      <c r="E318" s="32"/>
      <c r="F318" s="18">
        <f t="shared" si="40"/>
        <v>0</v>
      </c>
      <c r="G318" s="33"/>
      <c r="H318" s="34"/>
      <c r="I318" s="19">
        <f t="shared" si="41"/>
        <v>0</v>
      </c>
      <c r="J318" s="20">
        <f>IF(AND(C318="Y",I318&gt;$C$6),"1.3 &amp; 2",'[1]Instructions'!$C$7*100)</f>
        <v>1.5</v>
      </c>
      <c r="K318" s="21">
        <f t="shared" si="42"/>
        <v>0</v>
      </c>
      <c r="L318" s="19">
        <f>IF(C318="Y",MAX((0.013*$C$4*K318+((0.02*(I318-$C$4)))*K318),('[1]Instructions'!$C$7*I318*K318)),('[1]Instructions'!$C$7*I318*K318))</f>
        <v>0</v>
      </c>
      <c r="M318" s="22">
        <f t="shared" si="36"/>
        <v>0</v>
      </c>
      <c r="O318" s="23">
        <v>303</v>
      </c>
      <c r="P318" s="24">
        <f t="shared" si="37"/>
        <v>-0.19801980198019803</v>
      </c>
      <c r="Q318" s="25">
        <f t="shared" si="38"/>
        <v>0.0033003300330033004</v>
      </c>
      <c r="R318" s="26">
        <f t="shared" si="35"/>
        <v>-0.19801980198019803</v>
      </c>
      <c r="S318" s="27">
        <f t="shared" si="39"/>
        <v>0.0033003300330033004</v>
      </c>
    </row>
    <row r="319" spans="1:19" ht="15.75">
      <c r="A319" s="30"/>
      <c r="B319" s="30"/>
      <c r="C319" s="31"/>
      <c r="D319" s="32"/>
      <c r="E319" s="32"/>
      <c r="F319" s="18">
        <f t="shared" si="40"/>
        <v>0</v>
      </c>
      <c r="G319" s="33"/>
      <c r="H319" s="34"/>
      <c r="I319" s="19">
        <f t="shared" si="41"/>
        <v>0</v>
      </c>
      <c r="J319" s="20">
        <f>IF(AND(C319="Y",I319&gt;$C$6),"1.3 &amp; 2",'[1]Instructions'!$C$7*100)</f>
        <v>1.5</v>
      </c>
      <c r="K319" s="21">
        <f t="shared" si="42"/>
        <v>0</v>
      </c>
      <c r="L319" s="19">
        <f>IF(C319="Y",MAX((0.013*$C$4*K319+((0.02*(I319-$C$4)))*K319),('[1]Instructions'!$C$7*I319*K319)),('[1]Instructions'!$C$7*I319*K319))</f>
        <v>0</v>
      </c>
      <c r="M319" s="22">
        <f t="shared" si="36"/>
        <v>0</v>
      </c>
      <c r="O319" s="23">
        <v>303</v>
      </c>
      <c r="P319" s="24">
        <f t="shared" si="37"/>
        <v>-0.19801980198019803</v>
      </c>
      <c r="Q319" s="25">
        <f t="shared" si="38"/>
        <v>0.0033003300330033004</v>
      </c>
      <c r="R319" s="26">
        <f t="shared" si="35"/>
        <v>-0.19801980198019803</v>
      </c>
      <c r="S319" s="27">
        <f t="shared" si="39"/>
        <v>0.0033003300330033004</v>
      </c>
    </row>
    <row r="320" spans="1:19" ht="15.75">
      <c r="A320" s="30"/>
      <c r="B320" s="30"/>
      <c r="C320" s="31"/>
      <c r="D320" s="32"/>
      <c r="E320" s="32"/>
      <c r="F320" s="18">
        <f t="shared" si="40"/>
        <v>0</v>
      </c>
      <c r="G320" s="33"/>
      <c r="H320" s="34"/>
      <c r="I320" s="19">
        <f t="shared" si="41"/>
        <v>0</v>
      </c>
      <c r="J320" s="20">
        <f>IF(AND(C320="Y",I320&gt;$C$6),"1.3 &amp; 2",'[1]Instructions'!$C$7*100)</f>
        <v>1.5</v>
      </c>
      <c r="K320" s="21">
        <f t="shared" si="42"/>
        <v>0</v>
      </c>
      <c r="L320" s="19">
        <f>IF(C320="Y",MAX((0.013*$C$4*K320+((0.02*(I320-$C$4)))*K320),('[1]Instructions'!$C$7*I320*K320)),('[1]Instructions'!$C$7*I320*K320))</f>
        <v>0</v>
      </c>
      <c r="M320" s="22">
        <f t="shared" si="36"/>
        <v>0</v>
      </c>
      <c r="O320" s="23">
        <v>303</v>
      </c>
      <c r="P320" s="24">
        <f t="shared" si="37"/>
        <v>-0.19801980198019803</v>
      </c>
      <c r="Q320" s="25">
        <f t="shared" si="38"/>
        <v>0.0033003300330033004</v>
      </c>
      <c r="R320" s="26">
        <f t="shared" si="35"/>
        <v>-0.19801980198019803</v>
      </c>
      <c r="S320" s="27">
        <f t="shared" si="39"/>
        <v>0.0033003300330033004</v>
      </c>
    </row>
    <row r="321" spans="1:19" ht="15.75">
      <c r="A321" s="30"/>
      <c r="B321" s="30"/>
      <c r="C321" s="31"/>
      <c r="D321" s="32"/>
      <c r="E321" s="32"/>
      <c r="F321" s="18">
        <f t="shared" si="40"/>
        <v>0</v>
      </c>
      <c r="G321" s="33"/>
      <c r="H321" s="34"/>
      <c r="I321" s="19">
        <f t="shared" si="41"/>
        <v>0</v>
      </c>
      <c r="J321" s="20">
        <f>IF(AND(C321="Y",I321&gt;$C$6),"1.3 &amp; 2",'[1]Instructions'!$C$7*100)</f>
        <v>1.5</v>
      </c>
      <c r="K321" s="21">
        <f t="shared" si="42"/>
        <v>0</v>
      </c>
      <c r="L321" s="19">
        <f>IF(C321="Y",MAX((0.013*$C$4*K321+((0.02*(I321-$C$4)))*K321),('[1]Instructions'!$C$7*I321*K321)),('[1]Instructions'!$C$7*I321*K321))</f>
        <v>0</v>
      </c>
      <c r="M321" s="22">
        <f t="shared" si="36"/>
        <v>0</v>
      </c>
      <c r="O321" s="23">
        <v>303</v>
      </c>
      <c r="P321" s="24">
        <f t="shared" si="37"/>
        <v>-0.19801980198019803</v>
      </c>
      <c r="Q321" s="25">
        <f t="shared" si="38"/>
        <v>0.0033003300330033004</v>
      </c>
      <c r="R321" s="26">
        <f t="shared" si="35"/>
        <v>-0.19801980198019803</v>
      </c>
      <c r="S321" s="27">
        <f t="shared" si="39"/>
        <v>0.0033003300330033004</v>
      </c>
    </row>
    <row r="322" spans="1:19" ht="15.75">
      <c r="A322" s="30"/>
      <c r="B322" s="30"/>
      <c r="C322" s="31"/>
      <c r="D322" s="32"/>
      <c r="E322" s="32"/>
      <c r="F322" s="18">
        <f t="shared" si="40"/>
        <v>0</v>
      </c>
      <c r="G322" s="33"/>
      <c r="H322" s="34"/>
      <c r="I322" s="19">
        <f t="shared" si="41"/>
        <v>0</v>
      </c>
      <c r="J322" s="20">
        <f>IF(AND(C322="Y",I322&gt;$C$6),"1.3 &amp; 2",'[1]Instructions'!$C$7*100)</f>
        <v>1.5</v>
      </c>
      <c r="K322" s="21">
        <f t="shared" si="42"/>
        <v>0</v>
      </c>
      <c r="L322" s="19">
        <f>IF(C322="Y",MAX((0.013*$C$4*K322+((0.02*(I322-$C$4)))*K322),('[1]Instructions'!$C$7*I322*K322)),('[1]Instructions'!$C$7*I322*K322))</f>
        <v>0</v>
      </c>
      <c r="M322" s="22">
        <f t="shared" si="36"/>
        <v>0</v>
      </c>
      <c r="O322" s="23">
        <v>303</v>
      </c>
      <c r="P322" s="24">
        <f t="shared" si="37"/>
        <v>-0.19801980198019803</v>
      </c>
      <c r="Q322" s="25">
        <f t="shared" si="38"/>
        <v>0.0033003300330033004</v>
      </c>
      <c r="R322" s="26">
        <f t="shared" si="35"/>
        <v>-0.19801980198019803</v>
      </c>
      <c r="S322" s="27">
        <f t="shared" si="39"/>
        <v>0.0033003300330033004</v>
      </c>
    </row>
    <row r="323" spans="1:19" ht="15.75">
      <c r="A323" s="30"/>
      <c r="B323" s="30"/>
      <c r="C323" s="31"/>
      <c r="D323" s="32"/>
      <c r="E323" s="32"/>
      <c r="F323" s="18">
        <f t="shared" si="40"/>
        <v>0</v>
      </c>
      <c r="G323" s="33"/>
      <c r="H323" s="34"/>
      <c r="I323" s="19">
        <f t="shared" si="41"/>
        <v>0</v>
      </c>
      <c r="J323" s="20">
        <f>IF(AND(C323="Y",I323&gt;$C$6),"1.3 &amp; 2",'[1]Instructions'!$C$7*100)</f>
        <v>1.5</v>
      </c>
      <c r="K323" s="21">
        <f t="shared" si="42"/>
        <v>0</v>
      </c>
      <c r="L323" s="19">
        <f>IF(C323="Y",MAX((0.013*$C$4*K323+((0.02*(I323-$C$4)))*K323),('[1]Instructions'!$C$7*I323*K323)),('[1]Instructions'!$C$7*I323*K323))</f>
        <v>0</v>
      </c>
      <c r="M323" s="22">
        <f t="shared" si="36"/>
        <v>0</v>
      </c>
      <c r="O323" s="23">
        <v>303</v>
      </c>
      <c r="P323" s="24">
        <f t="shared" si="37"/>
        <v>-0.19801980198019803</v>
      </c>
      <c r="Q323" s="25">
        <f t="shared" si="38"/>
        <v>0.0033003300330033004</v>
      </c>
      <c r="R323" s="26">
        <f t="shared" si="35"/>
        <v>-0.19801980198019803</v>
      </c>
      <c r="S323" s="27">
        <f t="shared" si="39"/>
        <v>0.0033003300330033004</v>
      </c>
    </row>
    <row r="324" spans="1:19" ht="15.75">
      <c r="A324" s="30"/>
      <c r="B324" s="30"/>
      <c r="C324" s="31"/>
      <c r="D324" s="32"/>
      <c r="E324" s="32"/>
      <c r="F324" s="18">
        <f t="shared" si="40"/>
        <v>0</v>
      </c>
      <c r="G324" s="33"/>
      <c r="H324" s="34"/>
      <c r="I324" s="19">
        <f t="shared" si="41"/>
        <v>0</v>
      </c>
      <c r="J324" s="20">
        <f>IF(AND(C324="Y",I324&gt;$C$6),"1.3 &amp; 2",'[1]Instructions'!$C$7*100)</f>
        <v>1.5</v>
      </c>
      <c r="K324" s="21">
        <f t="shared" si="42"/>
        <v>0</v>
      </c>
      <c r="L324" s="19">
        <f>IF(C324="Y",MAX((0.013*$C$4*K324+((0.02*(I324-$C$4)))*K324),('[1]Instructions'!$C$7*I324*K324)),('[1]Instructions'!$C$7*I324*K324))</f>
        <v>0</v>
      </c>
      <c r="M324" s="22">
        <f t="shared" si="36"/>
        <v>0</v>
      </c>
      <c r="O324" s="23">
        <v>303</v>
      </c>
      <c r="P324" s="24">
        <f t="shared" si="37"/>
        <v>-0.19801980198019803</v>
      </c>
      <c r="Q324" s="25">
        <f t="shared" si="38"/>
        <v>0.0033003300330033004</v>
      </c>
      <c r="R324" s="26">
        <f t="shared" si="35"/>
        <v>-0.19801980198019803</v>
      </c>
      <c r="S324" s="27">
        <f t="shared" si="39"/>
        <v>0.0033003300330033004</v>
      </c>
    </row>
    <row r="325" spans="1:19" ht="15.75">
      <c r="A325" s="30"/>
      <c r="B325" s="30"/>
      <c r="C325" s="31"/>
      <c r="D325" s="32"/>
      <c r="E325" s="32"/>
      <c r="F325" s="18">
        <f t="shared" si="40"/>
        <v>0</v>
      </c>
      <c r="G325" s="33"/>
      <c r="H325" s="34"/>
      <c r="I325" s="19">
        <f t="shared" si="41"/>
        <v>0</v>
      </c>
      <c r="J325" s="20">
        <f>IF(AND(C325="Y",I325&gt;$C$6),"1.3 &amp; 2",'[1]Instructions'!$C$7*100)</f>
        <v>1.5</v>
      </c>
      <c r="K325" s="21">
        <f t="shared" si="42"/>
        <v>0</v>
      </c>
      <c r="L325" s="19">
        <f>IF(C325="Y",MAX((0.013*$C$4*K325+((0.02*(I325-$C$4)))*K325),('[1]Instructions'!$C$7*I325*K325)),('[1]Instructions'!$C$7*I325*K325))</f>
        <v>0</v>
      </c>
      <c r="M325" s="22">
        <f t="shared" si="36"/>
        <v>0</v>
      </c>
      <c r="O325" s="23">
        <v>303</v>
      </c>
      <c r="P325" s="24">
        <f t="shared" si="37"/>
        <v>-0.19801980198019803</v>
      </c>
      <c r="Q325" s="25">
        <f t="shared" si="38"/>
        <v>0.0033003300330033004</v>
      </c>
      <c r="R325" s="26">
        <f t="shared" si="35"/>
        <v>-0.19801980198019803</v>
      </c>
      <c r="S325" s="27">
        <f t="shared" si="39"/>
        <v>0.0033003300330033004</v>
      </c>
    </row>
    <row r="326" spans="1:19" ht="15.75">
      <c r="A326" s="30"/>
      <c r="B326" s="30"/>
      <c r="C326" s="31"/>
      <c r="D326" s="32"/>
      <c r="E326" s="32"/>
      <c r="F326" s="18">
        <f t="shared" si="40"/>
        <v>0</v>
      </c>
      <c r="G326" s="33"/>
      <c r="H326" s="34"/>
      <c r="I326" s="19">
        <f t="shared" si="41"/>
        <v>0</v>
      </c>
      <c r="J326" s="20">
        <f>IF(AND(C326="Y",I326&gt;$C$6),"1.3 &amp; 2",'[1]Instructions'!$C$7*100)</f>
        <v>1.5</v>
      </c>
      <c r="K326" s="21">
        <f t="shared" si="42"/>
        <v>0</v>
      </c>
      <c r="L326" s="19">
        <f>IF(C326="Y",MAX((0.013*$C$4*K326+((0.02*(I326-$C$4)))*K326),('[1]Instructions'!$C$7*I326*K326)),('[1]Instructions'!$C$7*I326*K326))</f>
        <v>0</v>
      </c>
      <c r="M326" s="22">
        <f t="shared" si="36"/>
        <v>0</v>
      </c>
      <c r="O326" s="23">
        <v>303</v>
      </c>
      <c r="P326" s="24">
        <f t="shared" si="37"/>
        <v>-0.19801980198019803</v>
      </c>
      <c r="Q326" s="25">
        <f t="shared" si="38"/>
        <v>0.0033003300330033004</v>
      </c>
      <c r="R326" s="26">
        <f t="shared" si="35"/>
        <v>-0.19801980198019803</v>
      </c>
      <c r="S326" s="27">
        <f t="shared" si="39"/>
        <v>0.0033003300330033004</v>
      </c>
    </row>
    <row r="327" spans="1:19" ht="15.75">
      <c r="A327" s="30"/>
      <c r="B327" s="30"/>
      <c r="C327" s="31"/>
      <c r="D327" s="32"/>
      <c r="E327" s="32"/>
      <c r="F327" s="18">
        <f t="shared" si="40"/>
        <v>0</v>
      </c>
      <c r="G327" s="33"/>
      <c r="H327" s="34"/>
      <c r="I327" s="19">
        <f t="shared" si="41"/>
        <v>0</v>
      </c>
      <c r="J327" s="20">
        <f>IF(AND(C327="Y",I327&gt;$C$6),"1.3 &amp; 2",'[1]Instructions'!$C$7*100)</f>
        <v>1.5</v>
      </c>
      <c r="K327" s="21">
        <f t="shared" si="42"/>
        <v>0</v>
      </c>
      <c r="L327" s="19">
        <f>IF(C327="Y",MAX((0.013*$C$4*K327+((0.02*(I327-$C$4)))*K327),('[1]Instructions'!$C$7*I327*K327)),('[1]Instructions'!$C$7*I327*K327))</f>
        <v>0</v>
      </c>
      <c r="M327" s="22">
        <f t="shared" si="36"/>
        <v>0</v>
      </c>
      <c r="O327" s="23">
        <v>303</v>
      </c>
      <c r="P327" s="24">
        <f t="shared" si="37"/>
        <v>-0.19801980198019803</v>
      </c>
      <c r="Q327" s="25">
        <f t="shared" si="38"/>
        <v>0.0033003300330033004</v>
      </c>
      <c r="R327" s="26">
        <f t="shared" si="35"/>
        <v>-0.19801980198019803</v>
      </c>
      <c r="S327" s="27">
        <f t="shared" si="39"/>
        <v>0.0033003300330033004</v>
      </c>
    </row>
    <row r="328" spans="1:19" ht="15.75">
      <c r="A328" s="30"/>
      <c r="B328" s="30"/>
      <c r="C328" s="31"/>
      <c r="D328" s="32"/>
      <c r="E328" s="32"/>
      <c r="F328" s="18">
        <f t="shared" si="40"/>
        <v>0</v>
      </c>
      <c r="G328" s="33"/>
      <c r="H328" s="34"/>
      <c r="I328" s="19">
        <f t="shared" si="41"/>
        <v>0</v>
      </c>
      <c r="J328" s="20">
        <f>IF(AND(C328="Y",I328&gt;$C$6),"1.3 &amp; 2",'[1]Instructions'!$C$7*100)</f>
        <v>1.5</v>
      </c>
      <c r="K328" s="21">
        <f t="shared" si="42"/>
        <v>0</v>
      </c>
      <c r="L328" s="19">
        <f>IF(C328="Y",MAX((0.013*$C$4*K328+((0.02*(I328-$C$4)))*K328),('[1]Instructions'!$C$7*I328*K328)),('[1]Instructions'!$C$7*I328*K328))</f>
        <v>0</v>
      </c>
      <c r="M328" s="22">
        <f t="shared" si="36"/>
        <v>0</v>
      </c>
      <c r="O328" s="23">
        <v>303</v>
      </c>
      <c r="P328" s="24">
        <f t="shared" si="37"/>
        <v>-0.19801980198019803</v>
      </c>
      <c r="Q328" s="25">
        <f t="shared" si="38"/>
        <v>0.0033003300330033004</v>
      </c>
      <c r="R328" s="26">
        <f t="shared" si="35"/>
        <v>-0.19801980198019803</v>
      </c>
      <c r="S328" s="27">
        <f t="shared" si="39"/>
        <v>0.0033003300330033004</v>
      </c>
    </row>
    <row r="329" spans="1:19" ht="15.75">
      <c r="A329" s="30"/>
      <c r="B329" s="30"/>
      <c r="C329" s="31"/>
      <c r="D329" s="32"/>
      <c r="E329" s="32"/>
      <c r="F329" s="18">
        <f t="shared" si="40"/>
        <v>0</v>
      </c>
      <c r="G329" s="33"/>
      <c r="H329" s="34"/>
      <c r="I329" s="19">
        <f t="shared" si="41"/>
        <v>0</v>
      </c>
      <c r="J329" s="20">
        <f>IF(AND(C329="Y",I329&gt;$C$6),"1.3 &amp; 2",'[1]Instructions'!$C$7*100)</f>
        <v>1.5</v>
      </c>
      <c r="K329" s="21">
        <f t="shared" si="42"/>
        <v>0</v>
      </c>
      <c r="L329" s="19">
        <f>IF(C329="Y",MAX((0.013*$C$4*K329+((0.02*(I329-$C$4)))*K329),('[1]Instructions'!$C$7*I329*K329)),('[1]Instructions'!$C$7*I329*K329))</f>
        <v>0</v>
      </c>
      <c r="M329" s="22">
        <f t="shared" si="36"/>
        <v>0</v>
      </c>
      <c r="O329" s="23">
        <v>303</v>
      </c>
      <c r="P329" s="24">
        <f t="shared" si="37"/>
        <v>-0.19801980198019803</v>
      </c>
      <c r="Q329" s="25">
        <f t="shared" si="38"/>
        <v>0.0033003300330033004</v>
      </c>
      <c r="R329" s="26">
        <f t="shared" si="35"/>
        <v>-0.19801980198019803</v>
      </c>
      <c r="S329" s="27">
        <f t="shared" si="39"/>
        <v>0.0033003300330033004</v>
      </c>
    </row>
    <row r="330" spans="1:19" ht="15.75">
      <c r="A330" s="30"/>
      <c r="B330" s="30"/>
      <c r="C330" s="31"/>
      <c r="D330" s="32"/>
      <c r="E330" s="32"/>
      <c r="F330" s="18">
        <f t="shared" si="40"/>
        <v>0</v>
      </c>
      <c r="G330" s="33"/>
      <c r="H330" s="34"/>
      <c r="I330" s="19">
        <f t="shared" si="41"/>
        <v>0</v>
      </c>
      <c r="J330" s="20">
        <f>IF(AND(C330="Y",I330&gt;$C$6),"1.3 &amp; 2",'[1]Instructions'!$C$7*100)</f>
        <v>1.5</v>
      </c>
      <c r="K330" s="21">
        <f t="shared" si="42"/>
        <v>0</v>
      </c>
      <c r="L330" s="19">
        <f>IF(C330="Y",MAX((0.013*$C$4*K330+((0.02*(I330-$C$4)))*K330),('[1]Instructions'!$C$7*I330*K330)),('[1]Instructions'!$C$7*I330*K330))</f>
        <v>0</v>
      </c>
      <c r="M330" s="22">
        <f t="shared" si="36"/>
        <v>0</v>
      </c>
      <c r="O330" s="23">
        <v>303</v>
      </c>
      <c r="P330" s="24">
        <f t="shared" si="37"/>
        <v>-0.19801980198019803</v>
      </c>
      <c r="Q330" s="25">
        <f t="shared" si="38"/>
        <v>0.0033003300330033004</v>
      </c>
      <c r="R330" s="26">
        <f t="shared" si="35"/>
        <v>-0.19801980198019803</v>
      </c>
      <c r="S330" s="27">
        <f t="shared" si="39"/>
        <v>0.0033003300330033004</v>
      </c>
    </row>
    <row r="331" spans="1:19" ht="15.75">
      <c r="A331" s="30"/>
      <c r="B331" s="30"/>
      <c r="C331" s="31"/>
      <c r="D331" s="32"/>
      <c r="E331" s="32"/>
      <c r="F331" s="18">
        <f t="shared" si="40"/>
        <v>0</v>
      </c>
      <c r="G331" s="33"/>
      <c r="H331" s="34"/>
      <c r="I331" s="19">
        <f t="shared" si="41"/>
        <v>0</v>
      </c>
      <c r="J331" s="20">
        <f>IF(AND(C331="Y",I331&gt;$C$6),"1.3 &amp; 2",'[1]Instructions'!$C$7*100)</f>
        <v>1.5</v>
      </c>
      <c r="K331" s="21">
        <f t="shared" si="42"/>
        <v>0</v>
      </c>
      <c r="L331" s="19">
        <f>IF(C331="Y",MAX((0.013*$C$4*K331+((0.02*(I331-$C$4)))*K331),('[1]Instructions'!$C$7*I331*K331)),('[1]Instructions'!$C$7*I331*K331))</f>
        <v>0</v>
      </c>
      <c r="M331" s="22">
        <f t="shared" si="36"/>
        <v>0</v>
      </c>
      <c r="O331" s="23">
        <v>303</v>
      </c>
      <c r="P331" s="24">
        <f t="shared" si="37"/>
        <v>-0.19801980198019803</v>
      </c>
      <c r="Q331" s="25">
        <f t="shared" si="38"/>
        <v>0.0033003300330033004</v>
      </c>
      <c r="R331" s="26">
        <f aca="true" t="shared" si="43" ref="R331:R394">(E331-D331+1-61)/O331</f>
        <v>-0.19801980198019803</v>
      </c>
      <c r="S331" s="27">
        <f t="shared" si="39"/>
        <v>0.0033003300330033004</v>
      </c>
    </row>
    <row r="332" spans="1:19" ht="15.75">
      <c r="A332" s="30"/>
      <c r="B332" s="30"/>
      <c r="C332" s="31"/>
      <c r="D332" s="32"/>
      <c r="E332" s="32"/>
      <c r="F332" s="18">
        <f t="shared" si="40"/>
        <v>0</v>
      </c>
      <c r="G332" s="33"/>
      <c r="H332" s="34"/>
      <c r="I332" s="19">
        <f t="shared" si="41"/>
        <v>0</v>
      </c>
      <c r="J332" s="20">
        <f>IF(AND(C332="Y",I332&gt;$C$6),"1.3 &amp; 2",'[1]Instructions'!$C$7*100)</f>
        <v>1.5</v>
      </c>
      <c r="K332" s="21">
        <f t="shared" si="42"/>
        <v>0</v>
      </c>
      <c r="L332" s="19">
        <f>IF(C332="Y",MAX((0.013*$C$4*K332+((0.02*(I332-$C$4)))*K332),('[1]Instructions'!$C$7*I332*K332)),('[1]Instructions'!$C$7*I332*K332))</f>
        <v>0</v>
      </c>
      <c r="M332" s="22">
        <f aca="true" t="shared" si="44" ref="M332:M395">IF(ROUND(MIN((+(L332*9)-(600*K332)),$C$7),0)&lt;0,0,ROUND(MIN((+(L332*9)-(600*K332)),$C$7),0))</f>
        <v>0</v>
      </c>
      <c r="O332" s="23">
        <v>303</v>
      </c>
      <c r="P332" s="24">
        <f aca="true" t="shared" si="45" ref="P332:P395">+MIN(Q332,R332)</f>
        <v>-0.19801980198019803</v>
      </c>
      <c r="Q332" s="25">
        <f aca="true" t="shared" si="46" ref="Q332:Q395">(E332-D332+1)/$C$5</f>
        <v>0.0033003300330033004</v>
      </c>
      <c r="R332" s="26">
        <f t="shared" si="43"/>
        <v>-0.19801980198019803</v>
      </c>
      <c r="S332" s="27">
        <f aca="true" t="shared" si="47" ref="S332:S395">IF(E332&lt;DATE($C$3,7,1),(E332-D332+1)/O332,IF(AND(E332&gt;DATE($C$3,6,30),D332&lt;DATE($C$3,6,30)),((E332-D332+1-62)/O332),IF(E332&gt;DATE($C$3,8,31),(E332-D332+1)/O332)))</f>
        <v>0.0033003300330033004</v>
      </c>
    </row>
    <row r="333" spans="1:19" ht="15.75">
      <c r="A333" s="30"/>
      <c r="B333" s="30"/>
      <c r="C333" s="31"/>
      <c r="D333" s="32"/>
      <c r="E333" s="32"/>
      <c r="F333" s="18">
        <f t="shared" si="40"/>
        <v>0</v>
      </c>
      <c r="G333" s="33"/>
      <c r="H333" s="34"/>
      <c r="I333" s="19">
        <f t="shared" si="41"/>
        <v>0</v>
      </c>
      <c r="J333" s="20">
        <f>IF(AND(C333="Y",I333&gt;$C$6),"1.3 &amp; 2",'[1]Instructions'!$C$7*100)</f>
        <v>1.5</v>
      </c>
      <c r="K333" s="21">
        <f t="shared" si="42"/>
        <v>0</v>
      </c>
      <c r="L333" s="19">
        <f>IF(C333="Y",MAX((0.013*$C$4*K333+((0.02*(I333-$C$4)))*K333),('[1]Instructions'!$C$7*I333*K333)),('[1]Instructions'!$C$7*I333*K333))</f>
        <v>0</v>
      </c>
      <c r="M333" s="22">
        <f t="shared" si="44"/>
        <v>0</v>
      </c>
      <c r="O333" s="23">
        <v>303</v>
      </c>
      <c r="P333" s="24">
        <f t="shared" si="45"/>
        <v>-0.19801980198019803</v>
      </c>
      <c r="Q333" s="25">
        <f t="shared" si="46"/>
        <v>0.0033003300330033004</v>
      </c>
      <c r="R333" s="26">
        <f t="shared" si="43"/>
        <v>-0.19801980198019803</v>
      </c>
      <c r="S333" s="27">
        <f t="shared" si="47"/>
        <v>0.0033003300330033004</v>
      </c>
    </row>
    <row r="334" spans="1:19" ht="15.75">
      <c r="A334" s="30"/>
      <c r="B334" s="30"/>
      <c r="C334" s="31"/>
      <c r="D334" s="32"/>
      <c r="E334" s="32"/>
      <c r="F334" s="18">
        <f t="shared" si="40"/>
        <v>0</v>
      </c>
      <c r="G334" s="33"/>
      <c r="H334" s="34"/>
      <c r="I334" s="19">
        <f t="shared" si="41"/>
        <v>0</v>
      </c>
      <c r="J334" s="20">
        <f>IF(AND(C334="Y",I334&gt;$C$6),"1.3 &amp; 2",'[1]Instructions'!$C$7*100)</f>
        <v>1.5</v>
      </c>
      <c r="K334" s="21">
        <f t="shared" si="42"/>
        <v>0</v>
      </c>
      <c r="L334" s="19">
        <f>IF(C334="Y",MAX((0.013*$C$4*K334+((0.02*(I334-$C$4)))*K334),('[1]Instructions'!$C$7*I334*K334)),('[1]Instructions'!$C$7*I334*K334))</f>
        <v>0</v>
      </c>
      <c r="M334" s="22">
        <f t="shared" si="44"/>
        <v>0</v>
      </c>
      <c r="O334" s="23">
        <v>303</v>
      </c>
      <c r="P334" s="24">
        <f t="shared" si="45"/>
        <v>-0.19801980198019803</v>
      </c>
      <c r="Q334" s="25">
        <f t="shared" si="46"/>
        <v>0.0033003300330033004</v>
      </c>
      <c r="R334" s="26">
        <f t="shared" si="43"/>
        <v>-0.19801980198019803</v>
      </c>
      <c r="S334" s="27">
        <f t="shared" si="47"/>
        <v>0.0033003300330033004</v>
      </c>
    </row>
    <row r="335" spans="1:19" ht="15.75">
      <c r="A335" s="30"/>
      <c r="B335" s="30"/>
      <c r="C335" s="31"/>
      <c r="D335" s="32"/>
      <c r="E335" s="32"/>
      <c r="F335" s="18">
        <f t="shared" si="40"/>
        <v>0</v>
      </c>
      <c r="G335" s="33"/>
      <c r="H335" s="34"/>
      <c r="I335" s="19">
        <f t="shared" si="41"/>
        <v>0</v>
      </c>
      <c r="J335" s="20">
        <f>IF(AND(C335="Y",I335&gt;$C$6),"1.3 &amp; 2",'[1]Instructions'!$C$7*100)</f>
        <v>1.5</v>
      </c>
      <c r="K335" s="21">
        <f t="shared" si="42"/>
        <v>0</v>
      </c>
      <c r="L335" s="19">
        <f>IF(C335="Y",MAX((0.013*$C$4*K335+((0.02*(I335-$C$4)))*K335),('[1]Instructions'!$C$7*I335*K335)),('[1]Instructions'!$C$7*I335*K335))</f>
        <v>0</v>
      </c>
      <c r="M335" s="22">
        <f t="shared" si="44"/>
        <v>0</v>
      </c>
      <c r="O335" s="23">
        <v>303</v>
      </c>
      <c r="P335" s="24">
        <f t="shared" si="45"/>
        <v>-0.19801980198019803</v>
      </c>
      <c r="Q335" s="25">
        <f t="shared" si="46"/>
        <v>0.0033003300330033004</v>
      </c>
      <c r="R335" s="26">
        <f t="shared" si="43"/>
        <v>-0.19801980198019803</v>
      </c>
      <c r="S335" s="27">
        <f t="shared" si="47"/>
        <v>0.0033003300330033004</v>
      </c>
    </row>
    <row r="336" spans="1:19" ht="15.75">
      <c r="A336" s="30"/>
      <c r="B336" s="30"/>
      <c r="C336" s="31"/>
      <c r="D336" s="32"/>
      <c r="E336" s="32"/>
      <c r="F336" s="18">
        <f t="shared" si="40"/>
        <v>0</v>
      </c>
      <c r="G336" s="33"/>
      <c r="H336" s="34"/>
      <c r="I336" s="19">
        <f t="shared" si="41"/>
        <v>0</v>
      </c>
      <c r="J336" s="20">
        <f>IF(AND(C336="Y",I336&gt;$C$6),"1.3 &amp; 2",'[1]Instructions'!$C$7*100)</f>
        <v>1.5</v>
      </c>
      <c r="K336" s="21">
        <f t="shared" si="42"/>
        <v>0</v>
      </c>
      <c r="L336" s="19">
        <f>IF(C336="Y",MAX((0.013*$C$4*K336+((0.02*(I336-$C$4)))*K336),('[1]Instructions'!$C$7*I336*K336)),('[1]Instructions'!$C$7*I336*K336))</f>
        <v>0</v>
      </c>
      <c r="M336" s="22">
        <f t="shared" si="44"/>
        <v>0</v>
      </c>
      <c r="O336" s="23">
        <v>303</v>
      </c>
      <c r="P336" s="24">
        <f t="shared" si="45"/>
        <v>-0.19801980198019803</v>
      </c>
      <c r="Q336" s="25">
        <f t="shared" si="46"/>
        <v>0.0033003300330033004</v>
      </c>
      <c r="R336" s="26">
        <f t="shared" si="43"/>
        <v>-0.19801980198019803</v>
      </c>
      <c r="S336" s="27">
        <f t="shared" si="47"/>
        <v>0.0033003300330033004</v>
      </c>
    </row>
    <row r="337" spans="1:19" ht="15.75">
      <c r="A337" s="30"/>
      <c r="B337" s="30"/>
      <c r="C337" s="31"/>
      <c r="D337" s="32"/>
      <c r="E337" s="32"/>
      <c r="F337" s="18">
        <f t="shared" si="40"/>
        <v>0</v>
      </c>
      <c r="G337" s="33"/>
      <c r="H337" s="34"/>
      <c r="I337" s="19">
        <f t="shared" si="41"/>
        <v>0</v>
      </c>
      <c r="J337" s="20">
        <f>IF(AND(C337="Y",I337&gt;$C$6),"1.3 &amp; 2",'[1]Instructions'!$C$7*100)</f>
        <v>1.5</v>
      </c>
      <c r="K337" s="21">
        <f t="shared" si="42"/>
        <v>0</v>
      </c>
      <c r="L337" s="19">
        <f>IF(C337="Y",MAX((0.013*$C$4*K337+((0.02*(I337-$C$4)))*K337),('[1]Instructions'!$C$7*I337*K337)),('[1]Instructions'!$C$7*I337*K337))</f>
        <v>0</v>
      </c>
      <c r="M337" s="22">
        <f t="shared" si="44"/>
        <v>0</v>
      </c>
      <c r="O337" s="23">
        <v>303</v>
      </c>
      <c r="P337" s="24">
        <f t="shared" si="45"/>
        <v>-0.19801980198019803</v>
      </c>
      <c r="Q337" s="25">
        <f t="shared" si="46"/>
        <v>0.0033003300330033004</v>
      </c>
      <c r="R337" s="26">
        <f t="shared" si="43"/>
        <v>-0.19801980198019803</v>
      </c>
      <c r="S337" s="27">
        <f t="shared" si="47"/>
        <v>0.0033003300330033004</v>
      </c>
    </row>
    <row r="338" spans="1:19" ht="15.75">
      <c r="A338" s="30"/>
      <c r="B338" s="30"/>
      <c r="C338" s="31"/>
      <c r="D338" s="32"/>
      <c r="E338" s="32"/>
      <c r="F338" s="18">
        <f aca="true" t="shared" si="48" ref="F338:F401">IF(D338=0,0,1300*S338)</f>
        <v>0</v>
      </c>
      <c r="G338" s="33"/>
      <c r="H338" s="34"/>
      <c r="I338" s="19">
        <f aca="true" t="shared" si="49" ref="I338:I401">IF(F338=0,0,IF(OR(H338=0,K338=0),0,+H338/K338))</f>
        <v>0</v>
      </c>
      <c r="J338" s="20">
        <f>IF(AND(C338="Y",I338&gt;$C$6),"1.3 &amp; 2",'[1]Instructions'!$C$7*100)</f>
        <v>1.5</v>
      </c>
      <c r="K338" s="21">
        <f aca="true" t="shared" si="50" ref="K338:K401">IF(F338=0,0,(MIN(S338/F338*G338,S338)))</f>
        <v>0</v>
      </c>
      <c r="L338" s="19">
        <f>IF(C338="Y",MAX((0.013*$C$4*K338+((0.02*(I338-$C$4)))*K338),('[1]Instructions'!$C$7*I338*K338)),('[1]Instructions'!$C$7*I338*K338))</f>
        <v>0</v>
      </c>
      <c r="M338" s="22">
        <f t="shared" si="44"/>
        <v>0</v>
      </c>
      <c r="O338" s="23">
        <v>303</v>
      </c>
      <c r="P338" s="24">
        <f t="shared" si="45"/>
        <v>-0.19801980198019803</v>
      </c>
      <c r="Q338" s="25">
        <f t="shared" si="46"/>
        <v>0.0033003300330033004</v>
      </c>
      <c r="R338" s="26">
        <f t="shared" si="43"/>
        <v>-0.19801980198019803</v>
      </c>
      <c r="S338" s="27">
        <f t="shared" si="47"/>
        <v>0.0033003300330033004</v>
      </c>
    </row>
    <row r="339" spans="1:19" ht="15.75">
      <c r="A339" s="30"/>
      <c r="B339" s="30"/>
      <c r="C339" s="31"/>
      <c r="D339" s="32"/>
      <c r="E339" s="32"/>
      <c r="F339" s="18">
        <f t="shared" si="48"/>
        <v>0</v>
      </c>
      <c r="G339" s="33"/>
      <c r="H339" s="34"/>
      <c r="I339" s="19">
        <f t="shared" si="49"/>
        <v>0</v>
      </c>
      <c r="J339" s="20">
        <f>IF(AND(C339="Y",I339&gt;$C$6),"1.3 &amp; 2",'[1]Instructions'!$C$7*100)</f>
        <v>1.5</v>
      </c>
      <c r="K339" s="21">
        <f t="shared" si="50"/>
        <v>0</v>
      </c>
      <c r="L339" s="19">
        <f>IF(C339="Y",MAX((0.013*$C$4*K339+((0.02*(I339-$C$4)))*K339),('[1]Instructions'!$C$7*I339*K339)),('[1]Instructions'!$C$7*I339*K339))</f>
        <v>0</v>
      </c>
      <c r="M339" s="22">
        <f t="shared" si="44"/>
        <v>0</v>
      </c>
      <c r="O339" s="23">
        <v>303</v>
      </c>
      <c r="P339" s="24">
        <f t="shared" si="45"/>
        <v>-0.19801980198019803</v>
      </c>
      <c r="Q339" s="25">
        <f t="shared" si="46"/>
        <v>0.0033003300330033004</v>
      </c>
      <c r="R339" s="26">
        <f t="shared" si="43"/>
        <v>-0.19801980198019803</v>
      </c>
      <c r="S339" s="27">
        <f t="shared" si="47"/>
        <v>0.0033003300330033004</v>
      </c>
    </row>
    <row r="340" spans="1:19" ht="15.75">
      <c r="A340" s="30"/>
      <c r="B340" s="30"/>
      <c r="C340" s="31"/>
      <c r="D340" s="32"/>
      <c r="E340" s="32"/>
      <c r="F340" s="18">
        <f t="shared" si="48"/>
        <v>0</v>
      </c>
      <c r="G340" s="33"/>
      <c r="H340" s="34"/>
      <c r="I340" s="19">
        <f t="shared" si="49"/>
        <v>0</v>
      </c>
      <c r="J340" s="20">
        <f>IF(AND(C340="Y",I340&gt;$C$6),"1.3 &amp; 2",'[1]Instructions'!$C$7*100)</f>
        <v>1.5</v>
      </c>
      <c r="K340" s="21">
        <f t="shared" si="50"/>
        <v>0</v>
      </c>
      <c r="L340" s="19">
        <f>IF(C340="Y",MAX((0.013*$C$4*K340+((0.02*(I340-$C$4)))*K340),('[1]Instructions'!$C$7*I340*K340)),('[1]Instructions'!$C$7*I340*K340))</f>
        <v>0</v>
      </c>
      <c r="M340" s="22">
        <f t="shared" si="44"/>
        <v>0</v>
      </c>
      <c r="O340" s="23">
        <v>303</v>
      </c>
      <c r="P340" s="24">
        <f t="shared" si="45"/>
        <v>-0.19801980198019803</v>
      </c>
      <c r="Q340" s="25">
        <f t="shared" si="46"/>
        <v>0.0033003300330033004</v>
      </c>
      <c r="R340" s="26">
        <f t="shared" si="43"/>
        <v>-0.19801980198019803</v>
      </c>
      <c r="S340" s="27">
        <f t="shared" si="47"/>
        <v>0.0033003300330033004</v>
      </c>
    </row>
    <row r="341" spans="1:19" ht="15.75">
      <c r="A341" s="30"/>
      <c r="B341" s="30"/>
      <c r="C341" s="31"/>
      <c r="D341" s="32"/>
      <c r="E341" s="32"/>
      <c r="F341" s="18">
        <f t="shared" si="48"/>
        <v>0</v>
      </c>
      <c r="G341" s="33"/>
      <c r="H341" s="34"/>
      <c r="I341" s="19">
        <f t="shared" si="49"/>
        <v>0</v>
      </c>
      <c r="J341" s="20">
        <f>IF(AND(C341="Y",I341&gt;$C$6),"1.3 &amp; 2",'[1]Instructions'!$C$7*100)</f>
        <v>1.5</v>
      </c>
      <c r="K341" s="21">
        <f t="shared" si="50"/>
        <v>0</v>
      </c>
      <c r="L341" s="19">
        <f>IF(C341="Y",MAX((0.013*$C$4*K341+((0.02*(I341-$C$4)))*K341),('[1]Instructions'!$C$7*I341*K341)),('[1]Instructions'!$C$7*I341*K341))</f>
        <v>0</v>
      </c>
      <c r="M341" s="22">
        <f t="shared" si="44"/>
        <v>0</v>
      </c>
      <c r="O341" s="23">
        <v>303</v>
      </c>
      <c r="P341" s="24">
        <f t="shared" si="45"/>
        <v>-0.19801980198019803</v>
      </c>
      <c r="Q341" s="25">
        <f t="shared" si="46"/>
        <v>0.0033003300330033004</v>
      </c>
      <c r="R341" s="26">
        <f t="shared" si="43"/>
        <v>-0.19801980198019803</v>
      </c>
      <c r="S341" s="27">
        <f t="shared" si="47"/>
        <v>0.0033003300330033004</v>
      </c>
    </row>
    <row r="342" spans="1:19" ht="15.75">
      <c r="A342" s="30"/>
      <c r="B342" s="30"/>
      <c r="C342" s="31"/>
      <c r="D342" s="32"/>
      <c r="E342" s="32"/>
      <c r="F342" s="18">
        <f t="shared" si="48"/>
        <v>0</v>
      </c>
      <c r="G342" s="33"/>
      <c r="H342" s="34"/>
      <c r="I342" s="19">
        <f t="shared" si="49"/>
        <v>0</v>
      </c>
      <c r="J342" s="20">
        <f>IF(AND(C342="Y",I342&gt;$C$6),"1.3 &amp; 2",'[1]Instructions'!$C$7*100)</f>
        <v>1.5</v>
      </c>
      <c r="K342" s="21">
        <f t="shared" si="50"/>
        <v>0</v>
      </c>
      <c r="L342" s="19">
        <f>IF(C342="Y",MAX((0.013*$C$4*K342+((0.02*(I342-$C$4)))*K342),('[1]Instructions'!$C$7*I342*K342)),('[1]Instructions'!$C$7*I342*K342))</f>
        <v>0</v>
      </c>
      <c r="M342" s="22">
        <f t="shared" si="44"/>
        <v>0</v>
      </c>
      <c r="O342" s="23">
        <v>303</v>
      </c>
      <c r="P342" s="24">
        <f t="shared" si="45"/>
        <v>-0.19801980198019803</v>
      </c>
      <c r="Q342" s="25">
        <f t="shared" si="46"/>
        <v>0.0033003300330033004</v>
      </c>
      <c r="R342" s="26">
        <f t="shared" si="43"/>
        <v>-0.19801980198019803</v>
      </c>
      <c r="S342" s="27">
        <f t="shared" si="47"/>
        <v>0.0033003300330033004</v>
      </c>
    </row>
    <row r="343" spans="1:19" ht="15.75">
      <c r="A343" s="30"/>
      <c r="B343" s="30"/>
      <c r="C343" s="31"/>
      <c r="D343" s="32"/>
      <c r="E343" s="32"/>
      <c r="F343" s="18">
        <f t="shared" si="48"/>
        <v>0</v>
      </c>
      <c r="G343" s="33"/>
      <c r="H343" s="34"/>
      <c r="I343" s="19">
        <f t="shared" si="49"/>
        <v>0</v>
      </c>
      <c r="J343" s="20">
        <f>IF(AND(C343="Y",I343&gt;$C$6),"1.3 &amp; 2",'[1]Instructions'!$C$7*100)</f>
        <v>1.5</v>
      </c>
      <c r="K343" s="21">
        <f t="shared" si="50"/>
        <v>0</v>
      </c>
      <c r="L343" s="19">
        <f>IF(C343="Y",MAX((0.013*$C$4*K343+((0.02*(I343-$C$4)))*K343),('[1]Instructions'!$C$7*I343*K343)),('[1]Instructions'!$C$7*I343*K343))</f>
        <v>0</v>
      </c>
      <c r="M343" s="22">
        <f t="shared" si="44"/>
        <v>0</v>
      </c>
      <c r="O343" s="23">
        <v>303</v>
      </c>
      <c r="P343" s="24">
        <f t="shared" si="45"/>
        <v>-0.19801980198019803</v>
      </c>
      <c r="Q343" s="25">
        <f t="shared" si="46"/>
        <v>0.0033003300330033004</v>
      </c>
      <c r="R343" s="26">
        <f t="shared" si="43"/>
        <v>-0.19801980198019803</v>
      </c>
      <c r="S343" s="27">
        <f t="shared" si="47"/>
        <v>0.0033003300330033004</v>
      </c>
    </row>
    <row r="344" spans="1:19" ht="15.75">
      <c r="A344" s="30"/>
      <c r="B344" s="30"/>
      <c r="C344" s="31"/>
      <c r="D344" s="32"/>
      <c r="E344" s="32"/>
      <c r="F344" s="18">
        <f t="shared" si="48"/>
        <v>0</v>
      </c>
      <c r="G344" s="33"/>
      <c r="H344" s="34"/>
      <c r="I344" s="19">
        <f t="shared" si="49"/>
        <v>0</v>
      </c>
      <c r="J344" s="20">
        <f>IF(AND(C344="Y",I344&gt;$C$6),"1.3 &amp; 2",'[1]Instructions'!$C$7*100)</f>
        <v>1.5</v>
      </c>
      <c r="K344" s="21">
        <f t="shared" si="50"/>
        <v>0</v>
      </c>
      <c r="L344" s="19">
        <f>IF(C344="Y",MAX((0.013*$C$4*K344+((0.02*(I344-$C$4)))*K344),('[1]Instructions'!$C$7*I344*K344)),('[1]Instructions'!$C$7*I344*K344))</f>
        <v>0</v>
      </c>
      <c r="M344" s="22">
        <f t="shared" si="44"/>
        <v>0</v>
      </c>
      <c r="O344" s="23">
        <v>303</v>
      </c>
      <c r="P344" s="24">
        <f t="shared" si="45"/>
        <v>-0.19801980198019803</v>
      </c>
      <c r="Q344" s="25">
        <f t="shared" si="46"/>
        <v>0.0033003300330033004</v>
      </c>
      <c r="R344" s="26">
        <f t="shared" si="43"/>
        <v>-0.19801980198019803</v>
      </c>
      <c r="S344" s="27">
        <f t="shared" si="47"/>
        <v>0.0033003300330033004</v>
      </c>
    </row>
    <row r="345" spans="1:19" ht="15.75">
      <c r="A345" s="30"/>
      <c r="B345" s="30"/>
      <c r="C345" s="31"/>
      <c r="D345" s="32"/>
      <c r="E345" s="32"/>
      <c r="F345" s="18">
        <f t="shared" si="48"/>
        <v>0</v>
      </c>
      <c r="G345" s="33"/>
      <c r="H345" s="34"/>
      <c r="I345" s="19">
        <f t="shared" si="49"/>
        <v>0</v>
      </c>
      <c r="J345" s="20">
        <f>IF(AND(C345="Y",I345&gt;$C$6),"1.3 &amp; 2",'[1]Instructions'!$C$7*100)</f>
        <v>1.5</v>
      </c>
      <c r="K345" s="21">
        <f t="shared" si="50"/>
        <v>0</v>
      </c>
      <c r="L345" s="19">
        <f>IF(C345="Y",MAX((0.013*$C$4*K345+((0.02*(I345-$C$4)))*K345),('[1]Instructions'!$C$7*I345*K345)),('[1]Instructions'!$C$7*I345*K345))</f>
        <v>0</v>
      </c>
      <c r="M345" s="22">
        <f t="shared" si="44"/>
        <v>0</v>
      </c>
      <c r="O345" s="23">
        <v>303</v>
      </c>
      <c r="P345" s="24">
        <f t="shared" si="45"/>
        <v>-0.19801980198019803</v>
      </c>
      <c r="Q345" s="25">
        <f t="shared" si="46"/>
        <v>0.0033003300330033004</v>
      </c>
      <c r="R345" s="26">
        <f t="shared" si="43"/>
        <v>-0.19801980198019803</v>
      </c>
      <c r="S345" s="27">
        <f t="shared" si="47"/>
        <v>0.0033003300330033004</v>
      </c>
    </row>
    <row r="346" spans="1:19" ht="15.75">
      <c r="A346" s="30"/>
      <c r="B346" s="30"/>
      <c r="C346" s="31"/>
      <c r="D346" s="32"/>
      <c r="E346" s="32"/>
      <c r="F346" s="18">
        <f t="shared" si="48"/>
        <v>0</v>
      </c>
      <c r="G346" s="33"/>
      <c r="H346" s="34"/>
      <c r="I346" s="19">
        <f t="shared" si="49"/>
        <v>0</v>
      </c>
      <c r="J346" s="20">
        <f>IF(AND(C346="Y",I346&gt;$C$6),"1.3 &amp; 2",'[1]Instructions'!$C$7*100)</f>
        <v>1.5</v>
      </c>
      <c r="K346" s="21">
        <f t="shared" si="50"/>
        <v>0</v>
      </c>
      <c r="L346" s="19">
        <f>IF(C346="Y",MAX((0.013*$C$4*K346+((0.02*(I346-$C$4)))*K346),('[1]Instructions'!$C$7*I346*K346)),('[1]Instructions'!$C$7*I346*K346))</f>
        <v>0</v>
      </c>
      <c r="M346" s="22">
        <f t="shared" si="44"/>
        <v>0</v>
      </c>
      <c r="O346" s="23">
        <v>303</v>
      </c>
      <c r="P346" s="24">
        <f t="shared" si="45"/>
        <v>-0.19801980198019803</v>
      </c>
      <c r="Q346" s="25">
        <f t="shared" si="46"/>
        <v>0.0033003300330033004</v>
      </c>
      <c r="R346" s="26">
        <f t="shared" si="43"/>
        <v>-0.19801980198019803</v>
      </c>
      <c r="S346" s="27">
        <f t="shared" si="47"/>
        <v>0.0033003300330033004</v>
      </c>
    </row>
    <row r="347" spans="1:19" ht="15.75">
      <c r="A347" s="30"/>
      <c r="B347" s="30"/>
      <c r="C347" s="31"/>
      <c r="D347" s="32"/>
      <c r="E347" s="32"/>
      <c r="F347" s="18">
        <f t="shared" si="48"/>
        <v>0</v>
      </c>
      <c r="G347" s="33"/>
      <c r="H347" s="34"/>
      <c r="I347" s="19">
        <f t="shared" si="49"/>
        <v>0</v>
      </c>
      <c r="J347" s="20">
        <f>IF(AND(C347="Y",I347&gt;$C$6),"1.3 &amp; 2",'[1]Instructions'!$C$7*100)</f>
        <v>1.5</v>
      </c>
      <c r="K347" s="21">
        <f t="shared" si="50"/>
        <v>0</v>
      </c>
      <c r="L347" s="19">
        <f>IF(C347="Y",MAX((0.013*$C$4*K347+((0.02*(I347-$C$4)))*K347),('[1]Instructions'!$C$7*I347*K347)),('[1]Instructions'!$C$7*I347*K347))</f>
        <v>0</v>
      </c>
      <c r="M347" s="22">
        <f t="shared" si="44"/>
        <v>0</v>
      </c>
      <c r="O347" s="23">
        <v>303</v>
      </c>
      <c r="P347" s="24">
        <f t="shared" si="45"/>
        <v>-0.19801980198019803</v>
      </c>
      <c r="Q347" s="25">
        <f t="shared" si="46"/>
        <v>0.0033003300330033004</v>
      </c>
      <c r="R347" s="26">
        <f t="shared" si="43"/>
        <v>-0.19801980198019803</v>
      </c>
      <c r="S347" s="27">
        <f t="shared" si="47"/>
        <v>0.0033003300330033004</v>
      </c>
    </row>
    <row r="348" spans="1:19" ht="15.75">
      <c r="A348" s="30"/>
      <c r="B348" s="30"/>
      <c r="C348" s="31"/>
      <c r="D348" s="32"/>
      <c r="E348" s="32"/>
      <c r="F348" s="18">
        <f t="shared" si="48"/>
        <v>0</v>
      </c>
      <c r="G348" s="33"/>
      <c r="H348" s="34"/>
      <c r="I348" s="19">
        <f t="shared" si="49"/>
        <v>0</v>
      </c>
      <c r="J348" s="20">
        <f>IF(AND(C348="Y",I348&gt;$C$6),"1.3 &amp; 2",'[1]Instructions'!$C$7*100)</f>
        <v>1.5</v>
      </c>
      <c r="K348" s="21">
        <f t="shared" si="50"/>
        <v>0</v>
      </c>
      <c r="L348" s="19">
        <f>IF(C348="Y",MAX((0.013*$C$4*K348+((0.02*(I348-$C$4)))*K348),('[1]Instructions'!$C$7*I348*K348)),('[1]Instructions'!$C$7*I348*K348))</f>
        <v>0</v>
      </c>
      <c r="M348" s="22">
        <f t="shared" si="44"/>
        <v>0</v>
      </c>
      <c r="O348" s="23">
        <v>303</v>
      </c>
      <c r="P348" s="24">
        <f t="shared" si="45"/>
        <v>-0.19801980198019803</v>
      </c>
      <c r="Q348" s="25">
        <f t="shared" si="46"/>
        <v>0.0033003300330033004</v>
      </c>
      <c r="R348" s="26">
        <f t="shared" si="43"/>
        <v>-0.19801980198019803</v>
      </c>
      <c r="S348" s="27">
        <f t="shared" si="47"/>
        <v>0.0033003300330033004</v>
      </c>
    </row>
    <row r="349" spans="1:19" ht="15.75">
      <c r="A349" s="30"/>
      <c r="B349" s="30"/>
      <c r="C349" s="31"/>
      <c r="D349" s="32"/>
      <c r="E349" s="32"/>
      <c r="F349" s="18">
        <f t="shared" si="48"/>
        <v>0</v>
      </c>
      <c r="G349" s="33"/>
      <c r="H349" s="34"/>
      <c r="I349" s="19">
        <f t="shared" si="49"/>
        <v>0</v>
      </c>
      <c r="J349" s="20">
        <f>IF(AND(C349="Y",I349&gt;$C$6),"1.3 &amp; 2",'[1]Instructions'!$C$7*100)</f>
        <v>1.5</v>
      </c>
      <c r="K349" s="21">
        <f t="shared" si="50"/>
        <v>0</v>
      </c>
      <c r="L349" s="19">
        <f>IF(C349="Y",MAX((0.013*$C$4*K349+((0.02*(I349-$C$4)))*K349),('[1]Instructions'!$C$7*I349*K349)),('[1]Instructions'!$C$7*I349*K349))</f>
        <v>0</v>
      </c>
      <c r="M349" s="22">
        <f t="shared" si="44"/>
        <v>0</v>
      </c>
      <c r="O349" s="23">
        <v>303</v>
      </c>
      <c r="P349" s="24">
        <f t="shared" si="45"/>
        <v>-0.19801980198019803</v>
      </c>
      <c r="Q349" s="25">
        <f t="shared" si="46"/>
        <v>0.0033003300330033004</v>
      </c>
      <c r="R349" s="26">
        <f t="shared" si="43"/>
        <v>-0.19801980198019803</v>
      </c>
      <c r="S349" s="27">
        <f t="shared" si="47"/>
        <v>0.0033003300330033004</v>
      </c>
    </row>
    <row r="350" spans="1:19" ht="15.75">
      <c r="A350" s="30"/>
      <c r="B350" s="30"/>
      <c r="C350" s="31"/>
      <c r="D350" s="32"/>
      <c r="E350" s="32"/>
      <c r="F350" s="18">
        <f t="shared" si="48"/>
        <v>0</v>
      </c>
      <c r="G350" s="33"/>
      <c r="H350" s="34"/>
      <c r="I350" s="19">
        <f t="shared" si="49"/>
        <v>0</v>
      </c>
      <c r="J350" s="20">
        <f>IF(AND(C350="Y",I350&gt;$C$6),"1.3 &amp; 2",'[1]Instructions'!$C$7*100)</f>
        <v>1.5</v>
      </c>
      <c r="K350" s="21">
        <f t="shared" si="50"/>
        <v>0</v>
      </c>
      <c r="L350" s="19">
        <f>IF(C350="Y",MAX((0.013*$C$4*K350+((0.02*(I350-$C$4)))*K350),('[1]Instructions'!$C$7*I350*K350)),('[1]Instructions'!$C$7*I350*K350))</f>
        <v>0</v>
      </c>
      <c r="M350" s="22">
        <f t="shared" si="44"/>
        <v>0</v>
      </c>
      <c r="O350" s="23">
        <v>303</v>
      </c>
      <c r="P350" s="24">
        <f t="shared" si="45"/>
        <v>-0.19801980198019803</v>
      </c>
      <c r="Q350" s="25">
        <f t="shared" si="46"/>
        <v>0.0033003300330033004</v>
      </c>
      <c r="R350" s="26">
        <f t="shared" si="43"/>
        <v>-0.19801980198019803</v>
      </c>
      <c r="S350" s="27">
        <f t="shared" si="47"/>
        <v>0.0033003300330033004</v>
      </c>
    </row>
    <row r="351" spans="1:19" ht="15.75">
      <c r="A351" s="30"/>
      <c r="B351" s="30"/>
      <c r="C351" s="31"/>
      <c r="D351" s="32"/>
      <c r="E351" s="32"/>
      <c r="F351" s="18">
        <f t="shared" si="48"/>
        <v>0</v>
      </c>
      <c r="G351" s="33"/>
      <c r="H351" s="34"/>
      <c r="I351" s="19">
        <f t="shared" si="49"/>
        <v>0</v>
      </c>
      <c r="J351" s="20">
        <f>IF(AND(C351="Y",I351&gt;$C$6),"1.3 &amp; 2",'[1]Instructions'!$C$7*100)</f>
        <v>1.5</v>
      </c>
      <c r="K351" s="21">
        <f t="shared" si="50"/>
        <v>0</v>
      </c>
      <c r="L351" s="19">
        <f>IF(C351="Y",MAX((0.013*$C$4*K351+((0.02*(I351-$C$4)))*K351),('[1]Instructions'!$C$7*I351*K351)),('[1]Instructions'!$C$7*I351*K351))</f>
        <v>0</v>
      </c>
      <c r="M351" s="22">
        <f t="shared" si="44"/>
        <v>0</v>
      </c>
      <c r="O351" s="23">
        <v>303</v>
      </c>
      <c r="P351" s="24">
        <f t="shared" si="45"/>
        <v>-0.19801980198019803</v>
      </c>
      <c r="Q351" s="25">
        <f t="shared" si="46"/>
        <v>0.0033003300330033004</v>
      </c>
      <c r="R351" s="26">
        <f t="shared" si="43"/>
        <v>-0.19801980198019803</v>
      </c>
      <c r="S351" s="27">
        <f t="shared" si="47"/>
        <v>0.0033003300330033004</v>
      </c>
    </row>
    <row r="352" spans="1:19" ht="15.75">
      <c r="A352" s="30"/>
      <c r="B352" s="30"/>
      <c r="C352" s="31"/>
      <c r="D352" s="32"/>
      <c r="E352" s="32"/>
      <c r="F352" s="18">
        <f t="shared" si="48"/>
        <v>0</v>
      </c>
      <c r="G352" s="33"/>
      <c r="H352" s="34"/>
      <c r="I352" s="19">
        <f t="shared" si="49"/>
        <v>0</v>
      </c>
      <c r="J352" s="20">
        <f>IF(AND(C352="Y",I352&gt;$C$6),"1.3 &amp; 2",'[1]Instructions'!$C$7*100)</f>
        <v>1.5</v>
      </c>
      <c r="K352" s="21">
        <f t="shared" si="50"/>
        <v>0</v>
      </c>
      <c r="L352" s="19">
        <f>IF(C352="Y",MAX((0.013*$C$4*K352+((0.02*(I352-$C$4)))*K352),('[1]Instructions'!$C$7*I352*K352)),('[1]Instructions'!$C$7*I352*K352))</f>
        <v>0</v>
      </c>
      <c r="M352" s="22">
        <f t="shared" si="44"/>
        <v>0</v>
      </c>
      <c r="O352" s="23">
        <v>303</v>
      </c>
      <c r="P352" s="24">
        <f t="shared" si="45"/>
        <v>-0.19801980198019803</v>
      </c>
      <c r="Q352" s="25">
        <f t="shared" si="46"/>
        <v>0.0033003300330033004</v>
      </c>
      <c r="R352" s="26">
        <f t="shared" si="43"/>
        <v>-0.19801980198019803</v>
      </c>
      <c r="S352" s="27">
        <f t="shared" si="47"/>
        <v>0.0033003300330033004</v>
      </c>
    </row>
    <row r="353" spans="1:19" ht="15.75">
      <c r="A353" s="30"/>
      <c r="B353" s="30"/>
      <c r="C353" s="31"/>
      <c r="D353" s="32"/>
      <c r="E353" s="32"/>
      <c r="F353" s="18">
        <f t="shared" si="48"/>
        <v>0</v>
      </c>
      <c r="G353" s="33"/>
      <c r="H353" s="34"/>
      <c r="I353" s="19">
        <f t="shared" si="49"/>
        <v>0</v>
      </c>
      <c r="J353" s="20">
        <f>IF(AND(C353="Y",I353&gt;$C$6),"1.3 &amp; 2",'[1]Instructions'!$C$7*100)</f>
        <v>1.5</v>
      </c>
      <c r="K353" s="21">
        <f t="shared" si="50"/>
        <v>0</v>
      </c>
      <c r="L353" s="19">
        <f>IF(C353="Y",MAX((0.013*$C$4*K353+((0.02*(I353-$C$4)))*K353),('[1]Instructions'!$C$7*I353*K353)),('[1]Instructions'!$C$7*I353*K353))</f>
        <v>0</v>
      </c>
      <c r="M353" s="22">
        <f t="shared" si="44"/>
        <v>0</v>
      </c>
      <c r="O353" s="23">
        <v>303</v>
      </c>
      <c r="P353" s="24">
        <f t="shared" si="45"/>
        <v>-0.19801980198019803</v>
      </c>
      <c r="Q353" s="25">
        <f t="shared" si="46"/>
        <v>0.0033003300330033004</v>
      </c>
      <c r="R353" s="26">
        <f t="shared" si="43"/>
        <v>-0.19801980198019803</v>
      </c>
      <c r="S353" s="27">
        <f t="shared" si="47"/>
        <v>0.0033003300330033004</v>
      </c>
    </row>
    <row r="354" spans="1:19" ht="15.75">
      <c r="A354" s="30"/>
      <c r="B354" s="30"/>
      <c r="C354" s="31"/>
      <c r="D354" s="32"/>
      <c r="E354" s="32"/>
      <c r="F354" s="18">
        <f t="shared" si="48"/>
        <v>0</v>
      </c>
      <c r="G354" s="33"/>
      <c r="H354" s="34"/>
      <c r="I354" s="19">
        <f t="shared" si="49"/>
        <v>0</v>
      </c>
      <c r="J354" s="20">
        <f>IF(AND(C354="Y",I354&gt;$C$6),"1.3 &amp; 2",'[1]Instructions'!$C$7*100)</f>
        <v>1.5</v>
      </c>
      <c r="K354" s="21">
        <f t="shared" si="50"/>
        <v>0</v>
      </c>
      <c r="L354" s="19">
        <f>IF(C354="Y",MAX((0.013*$C$4*K354+((0.02*(I354-$C$4)))*K354),('[1]Instructions'!$C$7*I354*K354)),('[1]Instructions'!$C$7*I354*K354))</f>
        <v>0</v>
      </c>
      <c r="M354" s="22">
        <f t="shared" si="44"/>
        <v>0</v>
      </c>
      <c r="O354" s="23">
        <v>303</v>
      </c>
      <c r="P354" s="24">
        <f t="shared" si="45"/>
        <v>-0.19801980198019803</v>
      </c>
      <c r="Q354" s="25">
        <f t="shared" si="46"/>
        <v>0.0033003300330033004</v>
      </c>
      <c r="R354" s="26">
        <f t="shared" si="43"/>
        <v>-0.19801980198019803</v>
      </c>
      <c r="S354" s="27">
        <f t="shared" si="47"/>
        <v>0.0033003300330033004</v>
      </c>
    </row>
    <row r="355" spans="1:19" ht="15.75">
      <c r="A355" s="30"/>
      <c r="B355" s="30"/>
      <c r="C355" s="31"/>
      <c r="D355" s="32"/>
      <c r="E355" s="32"/>
      <c r="F355" s="18">
        <f t="shared" si="48"/>
        <v>0</v>
      </c>
      <c r="G355" s="33"/>
      <c r="H355" s="34"/>
      <c r="I355" s="19">
        <f t="shared" si="49"/>
        <v>0</v>
      </c>
      <c r="J355" s="20">
        <f>IF(AND(C355="Y",I355&gt;$C$6),"1.3 &amp; 2",'[1]Instructions'!$C$7*100)</f>
        <v>1.5</v>
      </c>
      <c r="K355" s="21">
        <f t="shared" si="50"/>
        <v>0</v>
      </c>
      <c r="L355" s="19">
        <f>IF(C355="Y",MAX((0.013*$C$4*K355+((0.02*(I355-$C$4)))*K355),('[1]Instructions'!$C$7*I355*K355)),('[1]Instructions'!$C$7*I355*K355))</f>
        <v>0</v>
      </c>
      <c r="M355" s="22">
        <f t="shared" si="44"/>
        <v>0</v>
      </c>
      <c r="O355" s="23">
        <v>303</v>
      </c>
      <c r="P355" s="24">
        <f t="shared" si="45"/>
        <v>-0.19801980198019803</v>
      </c>
      <c r="Q355" s="25">
        <f t="shared" si="46"/>
        <v>0.0033003300330033004</v>
      </c>
      <c r="R355" s="26">
        <f t="shared" si="43"/>
        <v>-0.19801980198019803</v>
      </c>
      <c r="S355" s="27">
        <f t="shared" si="47"/>
        <v>0.0033003300330033004</v>
      </c>
    </row>
    <row r="356" spans="1:19" ht="15.75">
      <c r="A356" s="30"/>
      <c r="B356" s="30"/>
      <c r="C356" s="31"/>
      <c r="D356" s="32"/>
      <c r="E356" s="32"/>
      <c r="F356" s="18">
        <f t="shared" si="48"/>
        <v>0</v>
      </c>
      <c r="G356" s="33"/>
      <c r="H356" s="34"/>
      <c r="I356" s="19">
        <f t="shared" si="49"/>
        <v>0</v>
      </c>
      <c r="J356" s="20">
        <f>IF(AND(C356="Y",I356&gt;$C$6),"1.3 &amp; 2",'[1]Instructions'!$C$7*100)</f>
        <v>1.5</v>
      </c>
      <c r="K356" s="21">
        <f t="shared" si="50"/>
        <v>0</v>
      </c>
      <c r="L356" s="19">
        <f>IF(C356="Y",MAX((0.013*$C$4*K356+((0.02*(I356-$C$4)))*K356),('[1]Instructions'!$C$7*I356*K356)),('[1]Instructions'!$C$7*I356*K356))</f>
        <v>0</v>
      </c>
      <c r="M356" s="22">
        <f t="shared" si="44"/>
        <v>0</v>
      </c>
      <c r="O356" s="23">
        <v>303</v>
      </c>
      <c r="P356" s="24">
        <f t="shared" si="45"/>
        <v>-0.19801980198019803</v>
      </c>
      <c r="Q356" s="25">
        <f t="shared" si="46"/>
        <v>0.0033003300330033004</v>
      </c>
      <c r="R356" s="26">
        <f t="shared" si="43"/>
        <v>-0.19801980198019803</v>
      </c>
      <c r="S356" s="27">
        <f t="shared" si="47"/>
        <v>0.0033003300330033004</v>
      </c>
    </row>
    <row r="357" spans="1:19" ht="15.75">
      <c r="A357" s="30"/>
      <c r="B357" s="30"/>
      <c r="C357" s="31"/>
      <c r="D357" s="32"/>
      <c r="E357" s="32"/>
      <c r="F357" s="18">
        <f t="shared" si="48"/>
        <v>0</v>
      </c>
      <c r="G357" s="33"/>
      <c r="H357" s="34"/>
      <c r="I357" s="19">
        <f t="shared" si="49"/>
        <v>0</v>
      </c>
      <c r="J357" s="20">
        <f>IF(AND(C357="Y",I357&gt;$C$6),"1.3 &amp; 2",'[1]Instructions'!$C$7*100)</f>
        <v>1.5</v>
      </c>
      <c r="K357" s="21">
        <f t="shared" si="50"/>
        <v>0</v>
      </c>
      <c r="L357" s="19">
        <f>IF(C357="Y",MAX((0.013*$C$4*K357+((0.02*(I357-$C$4)))*K357),('[1]Instructions'!$C$7*I357*K357)),('[1]Instructions'!$C$7*I357*K357))</f>
        <v>0</v>
      </c>
      <c r="M357" s="22">
        <f t="shared" si="44"/>
        <v>0</v>
      </c>
      <c r="O357" s="23">
        <v>303</v>
      </c>
      <c r="P357" s="24">
        <f t="shared" si="45"/>
        <v>-0.19801980198019803</v>
      </c>
      <c r="Q357" s="25">
        <f t="shared" si="46"/>
        <v>0.0033003300330033004</v>
      </c>
      <c r="R357" s="26">
        <f t="shared" si="43"/>
        <v>-0.19801980198019803</v>
      </c>
      <c r="S357" s="27">
        <f t="shared" si="47"/>
        <v>0.0033003300330033004</v>
      </c>
    </row>
    <row r="358" spans="1:19" ht="15.75">
      <c r="A358" s="30"/>
      <c r="B358" s="30"/>
      <c r="C358" s="31"/>
      <c r="D358" s="32"/>
      <c r="E358" s="32"/>
      <c r="F358" s="18">
        <f t="shared" si="48"/>
        <v>0</v>
      </c>
      <c r="G358" s="33"/>
      <c r="H358" s="34"/>
      <c r="I358" s="19">
        <f t="shared" si="49"/>
        <v>0</v>
      </c>
      <c r="J358" s="20">
        <f>IF(AND(C358="Y",I358&gt;$C$6),"1.3 &amp; 2",'[1]Instructions'!$C$7*100)</f>
        <v>1.5</v>
      </c>
      <c r="K358" s="21">
        <f t="shared" si="50"/>
        <v>0</v>
      </c>
      <c r="L358" s="19">
        <f>IF(C358="Y",MAX((0.013*$C$4*K358+((0.02*(I358-$C$4)))*K358),('[1]Instructions'!$C$7*I358*K358)),('[1]Instructions'!$C$7*I358*K358))</f>
        <v>0</v>
      </c>
      <c r="M358" s="22">
        <f t="shared" si="44"/>
        <v>0</v>
      </c>
      <c r="O358" s="23">
        <v>303</v>
      </c>
      <c r="P358" s="24">
        <f t="shared" si="45"/>
        <v>-0.19801980198019803</v>
      </c>
      <c r="Q358" s="25">
        <f t="shared" si="46"/>
        <v>0.0033003300330033004</v>
      </c>
      <c r="R358" s="26">
        <f t="shared" si="43"/>
        <v>-0.19801980198019803</v>
      </c>
      <c r="S358" s="27">
        <f t="shared" si="47"/>
        <v>0.0033003300330033004</v>
      </c>
    </row>
    <row r="359" spans="1:19" ht="15.75">
      <c r="A359" s="30"/>
      <c r="B359" s="30"/>
      <c r="C359" s="31"/>
      <c r="D359" s="32"/>
      <c r="E359" s="32"/>
      <c r="F359" s="18">
        <f t="shared" si="48"/>
        <v>0</v>
      </c>
      <c r="G359" s="33"/>
      <c r="H359" s="34"/>
      <c r="I359" s="19">
        <f t="shared" si="49"/>
        <v>0</v>
      </c>
      <c r="J359" s="20">
        <f>IF(AND(C359="Y",I359&gt;$C$6),"1.3 &amp; 2",'[1]Instructions'!$C$7*100)</f>
        <v>1.5</v>
      </c>
      <c r="K359" s="21">
        <f t="shared" si="50"/>
        <v>0</v>
      </c>
      <c r="L359" s="19">
        <f>IF(C359="Y",MAX((0.013*$C$4*K359+((0.02*(I359-$C$4)))*K359),('[1]Instructions'!$C$7*I359*K359)),('[1]Instructions'!$C$7*I359*K359))</f>
        <v>0</v>
      </c>
      <c r="M359" s="22">
        <f t="shared" si="44"/>
        <v>0</v>
      </c>
      <c r="O359" s="23">
        <v>303</v>
      </c>
      <c r="P359" s="24">
        <f t="shared" si="45"/>
        <v>-0.19801980198019803</v>
      </c>
      <c r="Q359" s="25">
        <f t="shared" si="46"/>
        <v>0.0033003300330033004</v>
      </c>
      <c r="R359" s="26">
        <f t="shared" si="43"/>
        <v>-0.19801980198019803</v>
      </c>
      <c r="S359" s="27">
        <f t="shared" si="47"/>
        <v>0.0033003300330033004</v>
      </c>
    </row>
    <row r="360" spans="1:19" ht="15.75">
      <c r="A360" s="30"/>
      <c r="B360" s="30"/>
      <c r="C360" s="31"/>
      <c r="D360" s="32"/>
      <c r="E360" s="32"/>
      <c r="F360" s="18">
        <f t="shared" si="48"/>
        <v>0</v>
      </c>
      <c r="G360" s="33"/>
      <c r="H360" s="34"/>
      <c r="I360" s="19">
        <f t="shared" si="49"/>
        <v>0</v>
      </c>
      <c r="J360" s="20">
        <f>IF(AND(C360="Y",I360&gt;$C$6),"1.3 &amp; 2",'[1]Instructions'!$C$7*100)</f>
        <v>1.5</v>
      </c>
      <c r="K360" s="21">
        <f t="shared" si="50"/>
        <v>0</v>
      </c>
      <c r="L360" s="19">
        <f>IF(C360="Y",MAX((0.013*$C$4*K360+((0.02*(I360-$C$4)))*K360),('[1]Instructions'!$C$7*I360*K360)),('[1]Instructions'!$C$7*I360*K360))</f>
        <v>0</v>
      </c>
      <c r="M360" s="22">
        <f t="shared" si="44"/>
        <v>0</v>
      </c>
      <c r="O360" s="23">
        <v>303</v>
      </c>
      <c r="P360" s="24">
        <f t="shared" si="45"/>
        <v>-0.19801980198019803</v>
      </c>
      <c r="Q360" s="25">
        <f t="shared" si="46"/>
        <v>0.0033003300330033004</v>
      </c>
      <c r="R360" s="26">
        <f t="shared" si="43"/>
        <v>-0.19801980198019803</v>
      </c>
      <c r="S360" s="27">
        <f t="shared" si="47"/>
        <v>0.0033003300330033004</v>
      </c>
    </row>
    <row r="361" spans="1:19" ht="15.75">
      <c r="A361" s="30"/>
      <c r="B361" s="30"/>
      <c r="C361" s="31"/>
      <c r="D361" s="32"/>
      <c r="E361" s="32"/>
      <c r="F361" s="18">
        <f t="shared" si="48"/>
        <v>0</v>
      </c>
      <c r="G361" s="33"/>
      <c r="H361" s="34"/>
      <c r="I361" s="19">
        <f t="shared" si="49"/>
        <v>0</v>
      </c>
      <c r="J361" s="20">
        <f>IF(AND(C361="Y",I361&gt;$C$6),"1.3 &amp; 2",'[1]Instructions'!$C$7*100)</f>
        <v>1.5</v>
      </c>
      <c r="K361" s="21">
        <f t="shared" si="50"/>
        <v>0</v>
      </c>
      <c r="L361" s="19">
        <f>IF(C361="Y",MAX((0.013*$C$4*K361+((0.02*(I361-$C$4)))*K361),('[1]Instructions'!$C$7*I361*K361)),('[1]Instructions'!$C$7*I361*K361))</f>
        <v>0</v>
      </c>
      <c r="M361" s="22">
        <f t="shared" si="44"/>
        <v>0</v>
      </c>
      <c r="O361" s="23">
        <v>303</v>
      </c>
      <c r="P361" s="24">
        <f t="shared" si="45"/>
        <v>-0.19801980198019803</v>
      </c>
      <c r="Q361" s="25">
        <f t="shared" si="46"/>
        <v>0.0033003300330033004</v>
      </c>
      <c r="R361" s="26">
        <f t="shared" si="43"/>
        <v>-0.19801980198019803</v>
      </c>
      <c r="S361" s="27">
        <f t="shared" si="47"/>
        <v>0.0033003300330033004</v>
      </c>
    </row>
    <row r="362" spans="1:19" ht="15.75">
      <c r="A362" s="30"/>
      <c r="B362" s="30"/>
      <c r="C362" s="31"/>
      <c r="D362" s="32"/>
      <c r="E362" s="32"/>
      <c r="F362" s="18">
        <f t="shared" si="48"/>
        <v>0</v>
      </c>
      <c r="G362" s="33"/>
      <c r="H362" s="34"/>
      <c r="I362" s="19">
        <f t="shared" si="49"/>
        <v>0</v>
      </c>
      <c r="J362" s="20">
        <f>IF(AND(C362="Y",I362&gt;$C$6),"1.3 &amp; 2",'[1]Instructions'!$C$7*100)</f>
        <v>1.5</v>
      </c>
      <c r="K362" s="21">
        <f t="shared" si="50"/>
        <v>0</v>
      </c>
      <c r="L362" s="19">
        <f>IF(C362="Y",MAX((0.013*$C$4*K362+((0.02*(I362-$C$4)))*K362),('[1]Instructions'!$C$7*I362*K362)),('[1]Instructions'!$C$7*I362*K362))</f>
        <v>0</v>
      </c>
      <c r="M362" s="22">
        <f t="shared" si="44"/>
        <v>0</v>
      </c>
      <c r="O362" s="23">
        <v>303</v>
      </c>
      <c r="P362" s="24">
        <f t="shared" si="45"/>
        <v>-0.19801980198019803</v>
      </c>
      <c r="Q362" s="25">
        <f t="shared" si="46"/>
        <v>0.0033003300330033004</v>
      </c>
      <c r="R362" s="26">
        <f t="shared" si="43"/>
        <v>-0.19801980198019803</v>
      </c>
      <c r="S362" s="27">
        <f t="shared" si="47"/>
        <v>0.0033003300330033004</v>
      </c>
    </row>
    <row r="363" spans="1:19" ht="15.75">
      <c r="A363" s="30"/>
      <c r="B363" s="30"/>
      <c r="C363" s="31"/>
      <c r="D363" s="32"/>
      <c r="E363" s="32"/>
      <c r="F363" s="18">
        <f t="shared" si="48"/>
        <v>0</v>
      </c>
      <c r="G363" s="33"/>
      <c r="H363" s="34"/>
      <c r="I363" s="19">
        <f t="shared" si="49"/>
        <v>0</v>
      </c>
      <c r="J363" s="20">
        <f>IF(AND(C363="Y",I363&gt;$C$6),"1.3 &amp; 2",'[1]Instructions'!$C$7*100)</f>
        <v>1.5</v>
      </c>
      <c r="K363" s="21">
        <f t="shared" si="50"/>
        <v>0</v>
      </c>
      <c r="L363" s="19">
        <f>IF(C363="Y",MAX((0.013*$C$4*K363+((0.02*(I363-$C$4)))*K363),('[1]Instructions'!$C$7*I363*K363)),('[1]Instructions'!$C$7*I363*K363))</f>
        <v>0</v>
      </c>
      <c r="M363" s="22">
        <f t="shared" si="44"/>
        <v>0</v>
      </c>
      <c r="O363" s="23">
        <v>303</v>
      </c>
      <c r="P363" s="24">
        <f t="shared" si="45"/>
        <v>-0.19801980198019803</v>
      </c>
      <c r="Q363" s="25">
        <f t="shared" si="46"/>
        <v>0.0033003300330033004</v>
      </c>
      <c r="R363" s="26">
        <f t="shared" si="43"/>
        <v>-0.19801980198019803</v>
      </c>
      <c r="S363" s="27">
        <f t="shared" si="47"/>
        <v>0.0033003300330033004</v>
      </c>
    </row>
    <row r="364" spans="1:19" ht="15.75">
      <c r="A364" s="30"/>
      <c r="B364" s="30"/>
      <c r="C364" s="31"/>
      <c r="D364" s="32"/>
      <c r="E364" s="32"/>
      <c r="F364" s="18">
        <f t="shared" si="48"/>
        <v>0</v>
      </c>
      <c r="G364" s="33"/>
      <c r="H364" s="34"/>
      <c r="I364" s="19">
        <f t="shared" si="49"/>
        <v>0</v>
      </c>
      <c r="J364" s="20">
        <f>IF(AND(C364="Y",I364&gt;$C$6),"1.3 &amp; 2",'[1]Instructions'!$C$7*100)</f>
        <v>1.5</v>
      </c>
      <c r="K364" s="21">
        <f t="shared" si="50"/>
        <v>0</v>
      </c>
      <c r="L364" s="19">
        <f>IF(C364="Y",MAX((0.013*$C$4*K364+((0.02*(I364-$C$4)))*K364),('[1]Instructions'!$C$7*I364*K364)),('[1]Instructions'!$C$7*I364*K364))</f>
        <v>0</v>
      </c>
      <c r="M364" s="22">
        <f t="shared" si="44"/>
        <v>0</v>
      </c>
      <c r="O364" s="23">
        <v>303</v>
      </c>
      <c r="P364" s="24">
        <f t="shared" si="45"/>
        <v>-0.19801980198019803</v>
      </c>
      <c r="Q364" s="25">
        <f t="shared" si="46"/>
        <v>0.0033003300330033004</v>
      </c>
      <c r="R364" s="26">
        <f t="shared" si="43"/>
        <v>-0.19801980198019803</v>
      </c>
      <c r="S364" s="27">
        <f t="shared" si="47"/>
        <v>0.0033003300330033004</v>
      </c>
    </row>
    <row r="365" spans="1:19" ht="15.75">
      <c r="A365" s="30"/>
      <c r="B365" s="30"/>
      <c r="C365" s="31"/>
      <c r="D365" s="32"/>
      <c r="E365" s="32"/>
      <c r="F365" s="18">
        <f t="shared" si="48"/>
        <v>0</v>
      </c>
      <c r="G365" s="33"/>
      <c r="H365" s="34"/>
      <c r="I365" s="19">
        <f t="shared" si="49"/>
        <v>0</v>
      </c>
      <c r="J365" s="20">
        <f>IF(AND(C365="Y",I365&gt;$C$6),"1.3 &amp; 2",'[1]Instructions'!$C$7*100)</f>
        <v>1.5</v>
      </c>
      <c r="K365" s="21">
        <f t="shared" si="50"/>
        <v>0</v>
      </c>
      <c r="L365" s="19">
        <f>IF(C365="Y",MAX((0.013*$C$4*K365+((0.02*(I365-$C$4)))*K365),('[1]Instructions'!$C$7*I365*K365)),('[1]Instructions'!$C$7*I365*K365))</f>
        <v>0</v>
      </c>
      <c r="M365" s="22">
        <f t="shared" si="44"/>
        <v>0</v>
      </c>
      <c r="O365" s="23">
        <v>303</v>
      </c>
      <c r="P365" s="24">
        <f t="shared" si="45"/>
        <v>-0.19801980198019803</v>
      </c>
      <c r="Q365" s="25">
        <f t="shared" si="46"/>
        <v>0.0033003300330033004</v>
      </c>
      <c r="R365" s="26">
        <f t="shared" si="43"/>
        <v>-0.19801980198019803</v>
      </c>
      <c r="S365" s="27">
        <f t="shared" si="47"/>
        <v>0.0033003300330033004</v>
      </c>
    </row>
    <row r="366" spans="1:19" ht="15.75">
      <c r="A366" s="30"/>
      <c r="B366" s="30"/>
      <c r="C366" s="31"/>
      <c r="D366" s="32"/>
      <c r="E366" s="32"/>
      <c r="F366" s="18">
        <f t="shared" si="48"/>
        <v>0</v>
      </c>
      <c r="G366" s="33"/>
      <c r="H366" s="34"/>
      <c r="I366" s="19">
        <f t="shared" si="49"/>
        <v>0</v>
      </c>
      <c r="J366" s="20">
        <f>IF(AND(C366="Y",I366&gt;$C$6),"1.3 &amp; 2",'[1]Instructions'!$C$7*100)</f>
        <v>1.5</v>
      </c>
      <c r="K366" s="21">
        <f t="shared" si="50"/>
        <v>0</v>
      </c>
      <c r="L366" s="19">
        <f>IF(C366="Y",MAX((0.013*$C$4*K366+((0.02*(I366-$C$4)))*K366),('[1]Instructions'!$C$7*I366*K366)),('[1]Instructions'!$C$7*I366*K366))</f>
        <v>0</v>
      </c>
      <c r="M366" s="22">
        <f t="shared" si="44"/>
        <v>0</v>
      </c>
      <c r="O366" s="23">
        <v>303</v>
      </c>
      <c r="P366" s="24">
        <f t="shared" si="45"/>
        <v>-0.19801980198019803</v>
      </c>
      <c r="Q366" s="25">
        <f t="shared" si="46"/>
        <v>0.0033003300330033004</v>
      </c>
      <c r="R366" s="26">
        <f t="shared" si="43"/>
        <v>-0.19801980198019803</v>
      </c>
      <c r="S366" s="27">
        <f t="shared" si="47"/>
        <v>0.0033003300330033004</v>
      </c>
    </row>
    <row r="367" spans="1:19" ht="15.75">
      <c r="A367" s="30"/>
      <c r="B367" s="30"/>
      <c r="C367" s="31"/>
      <c r="D367" s="32"/>
      <c r="E367" s="32"/>
      <c r="F367" s="18">
        <f t="shared" si="48"/>
        <v>0</v>
      </c>
      <c r="G367" s="33"/>
      <c r="H367" s="34"/>
      <c r="I367" s="19">
        <f t="shared" si="49"/>
        <v>0</v>
      </c>
      <c r="J367" s="20">
        <f>IF(AND(C367="Y",I367&gt;$C$6),"1.3 &amp; 2",'[1]Instructions'!$C$7*100)</f>
        <v>1.5</v>
      </c>
      <c r="K367" s="21">
        <f t="shared" si="50"/>
        <v>0</v>
      </c>
      <c r="L367" s="19">
        <f>IF(C367="Y",MAX((0.013*$C$4*K367+((0.02*(I367-$C$4)))*K367),('[1]Instructions'!$C$7*I367*K367)),('[1]Instructions'!$C$7*I367*K367))</f>
        <v>0</v>
      </c>
      <c r="M367" s="22">
        <f t="shared" si="44"/>
        <v>0</v>
      </c>
      <c r="O367" s="23">
        <v>303</v>
      </c>
      <c r="P367" s="24">
        <f t="shared" si="45"/>
        <v>-0.19801980198019803</v>
      </c>
      <c r="Q367" s="25">
        <f t="shared" si="46"/>
        <v>0.0033003300330033004</v>
      </c>
      <c r="R367" s="26">
        <f t="shared" si="43"/>
        <v>-0.19801980198019803</v>
      </c>
      <c r="S367" s="27">
        <f t="shared" si="47"/>
        <v>0.0033003300330033004</v>
      </c>
    </row>
    <row r="368" spans="1:19" ht="15.75">
      <c r="A368" s="30"/>
      <c r="B368" s="30"/>
      <c r="C368" s="31"/>
      <c r="D368" s="32"/>
      <c r="E368" s="32"/>
      <c r="F368" s="18">
        <f t="shared" si="48"/>
        <v>0</v>
      </c>
      <c r="G368" s="33"/>
      <c r="H368" s="34"/>
      <c r="I368" s="19">
        <f t="shared" si="49"/>
        <v>0</v>
      </c>
      <c r="J368" s="20">
        <f>IF(AND(C368="Y",I368&gt;$C$6),"1.3 &amp; 2",'[1]Instructions'!$C$7*100)</f>
        <v>1.5</v>
      </c>
      <c r="K368" s="21">
        <f t="shared" si="50"/>
        <v>0</v>
      </c>
      <c r="L368" s="19">
        <f>IF(C368="Y",MAX((0.013*$C$4*K368+((0.02*(I368-$C$4)))*K368),('[1]Instructions'!$C$7*I368*K368)),('[1]Instructions'!$C$7*I368*K368))</f>
        <v>0</v>
      </c>
      <c r="M368" s="22">
        <f t="shared" si="44"/>
        <v>0</v>
      </c>
      <c r="O368" s="23">
        <v>303</v>
      </c>
      <c r="P368" s="24">
        <f t="shared" si="45"/>
        <v>-0.19801980198019803</v>
      </c>
      <c r="Q368" s="25">
        <f t="shared" si="46"/>
        <v>0.0033003300330033004</v>
      </c>
      <c r="R368" s="26">
        <f t="shared" si="43"/>
        <v>-0.19801980198019803</v>
      </c>
      <c r="S368" s="27">
        <f t="shared" si="47"/>
        <v>0.0033003300330033004</v>
      </c>
    </row>
    <row r="369" spans="1:19" ht="15.75">
      <c r="A369" s="30"/>
      <c r="B369" s="30"/>
      <c r="C369" s="31"/>
      <c r="D369" s="32"/>
      <c r="E369" s="32"/>
      <c r="F369" s="18">
        <f t="shared" si="48"/>
        <v>0</v>
      </c>
      <c r="G369" s="33"/>
      <c r="H369" s="34"/>
      <c r="I369" s="19">
        <f t="shared" si="49"/>
        <v>0</v>
      </c>
      <c r="J369" s="20">
        <f>IF(AND(C369="Y",I369&gt;$C$6),"1.3 &amp; 2",'[1]Instructions'!$C$7*100)</f>
        <v>1.5</v>
      </c>
      <c r="K369" s="21">
        <f t="shared" si="50"/>
        <v>0</v>
      </c>
      <c r="L369" s="19">
        <f>IF(C369="Y",MAX((0.013*$C$4*K369+((0.02*(I369-$C$4)))*K369),('[1]Instructions'!$C$7*I369*K369)),('[1]Instructions'!$C$7*I369*K369))</f>
        <v>0</v>
      </c>
      <c r="M369" s="22">
        <f t="shared" si="44"/>
        <v>0</v>
      </c>
      <c r="O369" s="23">
        <v>303</v>
      </c>
      <c r="P369" s="24">
        <f t="shared" si="45"/>
        <v>-0.19801980198019803</v>
      </c>
      <c r="Q369" s="25">
        <f t="shared" si="46"/>
        <v>0.0033003300330033004</v>
      </c>
      <c r="R369" s="26">
        <f t="shared" si="43"/>
        <v>-0.19801980198019803</v>
      </c>
      <c r="S369" s="27">
        <f t="shared" si="47"/>
        <v>0.0033003300330033004</v>
      </c>
    </row>
    <row r="370" spans="1:19" ht="15.75">
      <c r="A370" s="30"/>
      <c r="B370" s="30"/>
      <c r="C370" s="31"/>
      <c r="D370" s="32"/>
      <c r="E370" s="32"/>
      <c r="F370" s="18">
        <f t="shared" si="48"/>
        <v>0</v>
      </c>
      <c r="G370" s="33"/>
      <c r="H370" s="34"/>
      <c r="I370" s="19">
        <f t="shared" si="49"/>
        <v>0</v>
      </c>
      <c r="J370" s="20">
        <f>IF(AND(C370="Y",I370&gt;$C$6),"1.3 &amp; 2",'[1]Instructions'!$C$7*100)</f>
        <v>1.5</v>
      </c>
      <c r="K370" s="21">
        <f t="shared" si="50"/>
        <v>0</v>
      </c>
      <c r="L370" s="19">
        <f>IF(C370="Y",MAX((0.013*$C$4*K370+((0.02*(I370-$C$4)))*K370),('[1]Instructions'!$C$7*I370*K370)),('[1]Instructions'!$C$7*I370*K370))</f>
        <v>0</v>
      </c>
      <c r="M370" s="22">
        <f t="shared" si="44"/>
        <v>0</v>
      </c>
      <c r="O370" s="23">
        <v>303</v>
      </c>
      <c r="P370" s="24">
        <f t="shared" si="45"/>
        <v>-0.19801980198019803</v>
      </c>
      <c r="Q370" s="25">
        <f t="shared" si="46"/>
        <v>0.0033003300330033004</v>
      </c>
      <c r="R370" s="26">
        <f t="shared" si="43"/>
        <v>-0.19801980198019803</v>
      </c>
      <c r="S370" s="27">
        <f t="shared" si="47"/>
        <v>0.0033003300330033004</v>
      </c>
    </row>
    <row r="371" spans="1:19" ht="15.75">
      <c r="A371" s="30"/>
      <c r="B371" s="30"/>
      <c r="C371" s="31"/>
      <c r="D371" s="32"/>
      <c r="E371" s="32"/>
      <c r="F371" s="18">
        <f t="shared" si="48"/>
        <v>0</v>
      </c>
      <c r="G371" s="33"/>
      <c r="H371" s="34"/>
      <c r="I371" s="19">
        <f t="shared" si="49"/>
        <v>0</v>
      </c>
      <c r="J371" s="20">
        <f>IF(AND(C371="Y",I371&gt;$C$6),"1.3 &amp; 2",'[1]Instructions'!$C$7*100)</f>
        <v>1.5</v>
      </c>
      <c r="K371" s="21">
        <f t="shared" si="50"/>
        <v>0</v>
      </c>
      <c r="L371" s="19">
        <f>IF(C371="Y",MAX((0.013*$C$4*K371+((0.02*(I371-$C$4)))*K371),('[1]Instructions'!$C$7*I371*K371)),('[1]Instructions'!$C$7*I371*K371))</f>
        <v>0</v>
      </c>
      <c r="M371" s="22">
        <f t="shared" si="44"/>
        <v>0</v>
      </c>
      <c r="O371" s="23">
        <v>303</v>
      </c>
      <c r="P371" s="24">
        <f t="shared" si="45"/>
        <v>-0.19801980198019803</v>
      </c>
      <c r="Q371" s="25">
        <f t="shared" si="46"/>
        <v>0.0033003300330033004</v>
      </c>
      <c r="R371" s="26">
        <f t="shared" si="43"/>
        <v>-0.19801980198019803</v>
      </c>
      <c r="S371" s="27">
        <f t="shared" si="47"/>
        <v>0.0033003300330033004</v>
      </c>
    </row>
    <row r="372" spans="1:19" ht="15.75">
      <c r="A372" s="30"/>
      <c r="B372" s="30"/>
      <c r="C372" s="31"/>
      <c r="D372" s="32"/>
      <c r="E372" s="32"/>
      <c r="F372" s="18">
        <f t="shared" si="48"/>
        <v>0</v>
      </c>
      <c r="G372" s="33"/>
      <c r="H372" s="34"/>
      <c r="I372" s="19">
        <f t="shared" si="49"/>
        <v>0</v>
      </c>
      <c r="J372" s="20">
        <f>IF(AND(C372="Y",I372&gt;$C$6),"1.3 &amp; 2",'[1]Instructions'!$C$7*100)</f>
        <v>1.5</v>
      </c>
      <c r="K372" s="21">
        <f t="shared" si="50"/>
        <v>0</v>
      </c>
      <c r="L372" s="19">
        <f>IF(C372="Y",MAX((0.013*$C$4*K372+((0.02*(I372-$C$4)))*K372),('[1]Instructions'!$C$7*I372*K372)),('[1]Instructions'!$C$7*I372*K372))</f>
        <v>0</v>
      </c>
      <c r="M372" s="22">
        <f t="shared" si="44"/>
        <v>0</v>
      </c>
      <c r="O372" s="23">
        <v>303</v>
      </c>
      <c r="P372" s="24">
        <f t="shared" si="45"/>
        <v>-0.19801980198019803</v>
      </c>
      <c r="Q372" s="25">
        <f t="shared" si="46"/>
        <v>0.0033003300330033004</v>
      </c>
      <c r="R372" s="26">
        <f t="shared" si="43"/>
        <v>-0.19801980198019803</v>
      </c>
      <c r="S372" s="27">
        <f t="shared" si="47"/>
        <v>0.0033003300330033004</v>
      </c>
    </row>
    <row r="373" spans="1:19" ht="15.75">
      <c r="A373" s="30"/>
      <c r="B373" s="30"/>
      <c r="C373" s="31"/>
      <c r="D373" s="32"/>
      <c r="E373" s="32"/>
      <c r="F373" s="18">
        <f t="shared" si="48"/>
        <v>0</v>
      </c>
      <c r="G373" s="33"/>
      <c r="H373" s="34"/>
      <c r="I373" s="19">
        <f t="shared" si="49"/>
        <v>0</v>
      </c>
      <c r="J373" s="20">
        <f>IF(AND(C373="Y",I373&gt;$C$6),"1.3 &amp; 2",'[1]Instructions'!$C$7*100)</f>
        <v>1.5</v>
      </c>
      <c r="K373" s="21">
        <f t="shared" si="50"/>
        <v>0</v>
      </c>
      <c r="L373" s="19">
        <f>IF(C373="Y",MAX((0.013*$C$4*K373+((0.02*(I373-$C$4)))*K373),('[1]Instructions'!$C$7*I373*K373)),('[1]Instructions'!$C$7*I373*K373))</f>
        <v>0</v>
      </c>
      <c r="M373" s="22">
        <f t="shared" si="44"/>
        <v>0</v>
      </c>
      <c r="O373" s="23">
        <v>303</v>
      </c>
      <c r="P373" s="24">
        <f t="shared" si="45"/>
        <v>-0.19801980198019803</v>
      </c>
      <c r="Q373" s="25">
        <f t="shared" si="46"/>
        <v>0.0033003300330033004</v>
      </c>
      <c r="R373" s="26">
        <f t="shared" si="43"/>
        <v>-0.19801980198019803</v>
      </c>
      <c r="S373" s="27">
        <f t="shared" si="47"/>
        <v>0.0033003300330033004</v>
      </c>
    </row>
    <row r="374" spans="1:19" ht="15.75">
      <c r="A374" s="30"/>
      <c r="B374" s="30"/>
      <c r="C374" s="31"/>
      <c r="D374" s="32"/>
      <c r="E374" s="32"/>
      <c r="F374" s="18">
        <f t="shared" si="48"/>
        <v>0</v>
      </c>
      <c r="G374" s="33"/>
      <c r="H374" s="34"/>
      <c r="I374" s="19">
        <f t="shared" si="49"/>
        <v>0</v>
      </c>
      <c r="J374" s="20">
        <f>IF(AND(C374="Y",I374&gt;$C$6),"1.3 &amp; 2",'[1]Instructions'!$C$7*100)</f>
        <v>1.5</v>
      </c>
      <c r="K374" s="21">
        <f t="shared" si="50"/>
        <v>0</v>
      </c>
      <c r="L374" s="19">
        <f>IF(C374="Y",MAX((0.013*$C$4*K374+((0.02*(I374-$C$4)))*K374),('[1]Instructions'!$C$7*I374*K374)),('[1]Instructions'!$C$7*I374*K374))</f>
        <v>0</v>
      </c>
      <c r="M374" s="22">
        <f t="shared" si="44"/>
        <v>0</v>
      </c>
      <c r="O374" s="23">
        <v>303</v>
      </c>
      <c r="P374" s="24">
        <f t="shared" si="45"/>
        <v>-0.19801980198019803</v>
      </c>
      <c r="Q374" s="25">
        <f t="shared" si="46"/>
        <v>0.0033003300330033004</v>
      </c>
      <c r="R374" s="26">
        <f t="shared" si="43"/>
        <v>-0.19801980198019803</v>
      </c>
      <c r="S374" s="27">
        <f t="shared" si="47"/>
        <v>0.0033003300330033004</v>
      </c>
    </row>
    <row r="375" spans="1:19" ht="15.75">
      <c r="A375" s="30"/>
      <c r="B375" s="30"/>
      <c r="C375" s="31"/>
      <c r="D375" s="32"/>
      <c r="E375" s="32"/>
      <c r="F375" s="18">
        <f t="shared" si="48"/>
        <v>0</v>
      </c>
      <c r="G375" s="33"/>
      <c r="H375" s="34"/>
      <c r="I375" s="19">
        <f t="shared" si="49"/>
        <v>0</v>
      </c>
      <c r="J375" s="20">
        <f>IF(AND(C375="Y",I375&gt;$C$6),"1.3 &amp; 2",'[1]Instructions'!$C$7*100)</f>
        <v>1.5</v>
      </c>
      <c r="K375" s="21">
        <f t="shared" si="50"/>
        <v>0</v>
      </c>
      <c r="L375" s="19">
        <f>IF(C375="Y",MAX((0.013*$C$4*K375+((0.02*(I375-$C$4)))*K375),('[1]Instructions'!$C$7*I375*K375)),('[1]Instructions'!$C$7*I375*K375))</f>
        <v>0</v>
      </c>
      <c r="M375" s="22">
        <f t="shared" si="44"/>
        <v>0</v>
      </c>
      <c r="O375" s="23">
        <v>303</v>
      </c>
      <c r="P375" s="24">
        <f t="shared" si="45"/>
        <v>-0.19801980198019803</v>
      </c>
      <c r="Q375" s="25">
        <f t="shared" si="46"/>
        <v>0.0033003300330033004</v>
      </c>
      <c r="R375" s="26">
        <f t="shared" si="43"/>
        <v>-0.19801980198019803</v>
      </c>
      <c r="S375" s="27">
        <f t="shared" si="47"/>
        <v>0.0033003300330033004</v>
      </c>
    </row>
    <row r="376" spans="1:19" ht="15.75">
      <c r="A376" s="30"/>
      <c r="B376" s="30"/>
      <c r="C376" s="31"/>
      <c r="D376" s="32"/>
      <c r="E376" s="32"/>
      <c r="F376" s="18">
        <f t="shared" si="48"/>
        <v>0</v>
      </c>
      <c r="G376" s="33"/>
      <c r="H376" s="34"/>
      <c r="I376" s="19">
        <f t="shared" si="49"/>
        <v>0</v>
      </c>
      <c r="J376" s="20">
        <f>IF(AND(C376="Y",I376&gt;$C$6),"1.3 &amp; 2",'[1]Instructions'!$C$7*100)</f>
        <v>1.5</v>
      </c>
      <c r="K376" s="21">
        <f t="shared" si="50"/>
        <v>0</v>
      </c>
      <c r="L376" s="19">
        <f>IF(C376="Y",MAX((0.013*$C$4*K376+((0.02*(I376-$C$4)))*K376),('[1]Instructions'!$C$7*I376*K376)),('[1]Instructions'!$C$7*I376*K376))</f>
        <v>0</v>
      </c>
      <c r="M376" s="22">
        <f t="shared" si="44"/>
        <v>0</v>
      </c>
      <c r="O376" s="23">
        <v>303</v>
      </c>
      <c r="P376" s="24">
        <f t="shared" si="45"/>
        <v>-0.19801980198019803</v>
      </c>
      <c r="Q376" s="25">
        <f t="shared" si="46"/>
        <v>0.0033003300330033004</v>
      </c>
      <c r="R376" s="26">
        <f t="shared" si="43"/>
        <v>-0.19801980198019803</v>
      </c>
      <c r="S376" s="27">
        <f t="shared" si="47"/>
        <v>0.0033003300330033004</v>
      </c>
    </row>
    <row r="377" spans="1:19" ht="15.75">
      <c r="A377" s="30"/>
      <c r="B377" s="30"/>
      <c r="C377" s="31"/>
      <c r="D377" s="32"/>
      <c r="E377" s="32"/>
      <c r="F377" s="18">
        <f t="shared" si="48"/>
        <v>0</v>
      </c>
      <c r="G377" s="33"/>
      <c r="H377" s="34"/>
      <c r="I377" s="19">
        <f t="shared" si="49"/>
        <v>0</v>
      </c>
      <c r="J377" s="20">
        <f>IF(AND(C377="Y",I377&gt;$C$6),"1.3 &amp; 2",'[1]Instructions'!$C$7*100)</f>
        <v>1.5</v>
      </c>
      <c r="K377" s="21">
        <f t="shared" si="50"/>
        <v>0</v>
      </c>
      <c r="L377" s="19">
        <f>IF(C377="Y",MAX((0.013*$C$4*K377+((0.02*(I377-$C$4)))*K377),('[1]Instructions'!$C$7*I377*K377)),('[1]Instructions'!$C$7*I377*K377))</f>
        <v>0</v>
      </c>
      <c r="M377" s="22">
        <f t="shared" si="44"/>
        <v>0</v>
      </c>
      <c r="O377" s="23">
        <v>303</v>
      </c>
      <c r="P377" s="24">
        <f t="shared" si="45"/>
        <v>-0.19801980198019803</v>
      </c>
      <c r="Q377" s="25">
        <f t="shared" si="46"/>
        <v>0.0033003300330033004</v>
      </c>
      <c r="R377" s="26">
        <f t="shared" si="43"/>
        <v>-0.19801980198019803</v>
      </c>
      <c r="S377" s="27">
        <f t="shared" si="47"/>
        <v>0.0033003300330033004</v>
      </c>
    </row>
    <row r="378" spans="1:19" ht="15.75">
      <c r="A378" s="30"/>
      <c r="B378" s="30"/>
      <c r="C378" s="31"/>
      <c r="D378" s="32"/>
      <c r="E378" s="32"/>
      <c r="F378" s="18">
        <f t="shared" si="48"/>
        <v>0</v>
      </c>
      <c r="G378" s="33"/>
      <c r="H378" s="34"/>
      <c r="I378" s="19">
        <f t="shared" si="49"/>
        <v>0</v>
      </c>
      <c r="J378" s="20">
        <f>IF(AND(C378="Y",I378&gt;$C$6),"1.3 &amp; 2",'[1]Instructions'!$C$7*100)</f>
        <v>1.5</v>
      </c>
      <c r="K378" s="21">
        <f t="shared" si="50"/>
        <v>0</v>
      </c>
      <c r="L378" s="19">
        <f>IF(C378="Y",MAX((0.013*$C$4*K378+((0.02*(I378-$C$4)))*K378),('[1]Instructions'!$C$7*I378*K378)),('[1]Instructions'!$C$7*I378*K378))</f>
        <v>0</v>
      </c>
      <c r="M378" s="22">
        <f t="shared" si="44"/>
        <v>0</v>
      </c>
      <c r="O378" s="23">
        <v>303</v>
      </c>
      <c r="P378" s="24">
        <f t="shared" si="45"/>
        <v>-0.19801980198019803</v>
      </c>
      <c r="Q378" s="25">
        <f t="shared" si="46"/>
        <v>0.0033003300330033004</v>
      </c>
      <c r="R378" s="26">
        <f t="shared" si="43"/>
        <v>-0.19801980198019803</v>
      </c>
      <c r="S378" s="27">
        <f t="shared" si="47"/>
        <v>0.0033003300330033004</v>
      </c>
    </row>
    <row r="379" spans="1:19" ht="15.75">
      <c r="A379" s="30"/>
      <c r="B379" s="30"/>
      <c r="C379" s="31"/>
      <c r="D379" s="32"/>
      <c r="E379" s="32"/>
      <c r="F379" s="18">
        <f t="shared" si="48"/>
        <v>0</v>
      </c>
      <c r="G379" s="33"/>
      <c r="H379" s="34"/>
      <c r="I379" s="19">
        <f t="shared" si="49"/>
        <v>0</v>
      </c>
      <c r="J379" s="20">
        <f>IF(AND(C379="Y",I379&gt;$C$6),"1.3 &amp; 2",'[1]Instructions'!$C$7*100)</f>
        <v>1.5</v>
      </c>
      <c r="K379" s="21">
        <f t="shared" si="50"/>
        <v>0</v>
      </c>
      <c r="L379" s="19">
        <f>IF(C379="Y",MAX((0.013*$C$4*K379+((0.02*(I379-$C$4)))*K379),('[1]Instructions'!$C$7*I379*K379)),('[1]Instructions'!$C$7*I379*K379))</f>
        <v>0</v>
      </c>
      <c r="M379" s="22">
        <f t="shared" si="44"/>
        <v>0</v>
      </c>
      <c r="O379" s="23">
        <v>303</v>
      </c>
      <c r="P379" s="24">
        <f t="shared" si="45"/>
        <v>-0.19801980198019803</v>
      </c>
      <c r="Q379" s="25">
        <f t="shared" si="46"/>
        <v>0.0033003300330033004</v>
      </c>
      <c r="R379" s="26">
        <f t="shared" si="43"/>
        <v>-0.19801980198019803</v>
      </c>
      <c r="S379" s="27">
        <f t="shared" si="47"/>
        <v>0.0033003300330033004</v>
      </c>
    </row>
    <row r="380" spans="1:19" ht="15.75">
      <c r="A380" s="30"/>
      <c r="B380" s="30"/>
      <c r="C380" s="31"/>
      <c r="D380" s="32"/>
      <c r="E380" s="32"/>
      <c r="F380" s="18">
        <f t="shared" si="48"/>
        <v>0</v>
      </c>
      <c r="G380" s="33"/>
      <c r="H380" s="34"/>
      <c r="I380" s="19">
        <f t="shared" si="49"/>
        <v>0</v>
      </c>
      <c r="J380" s="20">
        <f>IF(AND(C380="Y",I380&gt;$C$6),"1.3 &amp; 2",'[1]Instructions'!$C$7*100)</f>
        <v>1.5</v>
      </c>
      <c r="K380" s="21">
        <f t="shared" si="50"/>
        <v>0</v>
      </c>
      <c r="L380" s="19">
        <f>IF(C380="Y",MAX((0.013*$C$4*K380+((0.02*(I380-$C$4)))*K380),('[1]Instructions'!$C$7*I380*K380)),('[1]Instructions'!$C$7*I380*K380))</f>
        <v>0</v>
      </c>
      <c r="M380" s="22">
        <f t="shared" si="44"/>
        <v>0</v>
      </c>
      <c r="O380" s="23">
        <v>303</v>
      </c>
      <c r="P380" s="24">
        <f t="shared" si="45"/>
        <v>-0.19801980198019803</v>
      </c>
      <c r="Q380" s="25">
        <f t="shared" si="46"/>
        <v>0.0033003300330033004</v>
      </c>
      <c r="R380" s="26">
        <f t="shared" si="43"/>
        <v>-0.19801980198019803</v>
      </c>
      <c r="S380" s="27">
        <f t="shared" si="47"/>
        <v>0.0033003300330033004</v>
      </c>
    </row>
    <row r="381" spans="1:19" ht="15.75">
      <c r="A381" s="30"/>
      <c r="B381" s="30"/>
      <c r="C381" s="31"/>
      <c r="D381" s="32"/>
      <c r="E381" s="32"/>
      <c r="F381" s="18">
        <f t="shared" si="48"/>
        <v>0</v>
      </c>
      <c r="G381" s="33"/>
      <c r="H381" s="34"/>
      <c r="I381" s="19">
        <f t="shared" si="49"/>
        <v>0</v>
      </c>
      <c r="J381" s="20">
        <f>IF(AND(C381="Y",I381&gt;$C$6),"1.3 &amp; 2",'[1]Instructions'!$C$7*100)</f>
        <v>1.5</v>
      </c>
      <c r="K381" s="21">
        <f t="shared" si="50"/>
        <v>0</v>
      </c>
      <c r="L381" s="19">
        <f>IF(C381="Y",MAX((0.013*$C$4*K381+((0.02*(I381-$C$4)))*K381),('[1]Instructions'!$C$7*I381*K381)),('[1]Instructions'!$C$7*I381*K381))</f>
        <v>0</v>
      </c>
      <c r="M381" s="22">
        <f t="shared" si="44"/>
        <v>0</v>
      </c>
      <c r="O381" s="23">
        <v>303</v>
      </c>
      <c r="P381" s="24">
        <f t="shared" si="45"/>
        <v>-0.19801980198019803</v>
      </c>
      <c r="Q381" s="25">
        <f t="shared" si="46"/>
        <v>0.0033003300330033004</v>
      </c>
      <c r="R381" s="26">
        <f t="shared" si="43"/>
        <v>-0.19801980198019803</v>
      </c>
      <c r="S381" s="27">
        <f t="shared" si="47"/>
        <v>0.0033003300330033004</v>
      </c>
    </row>
    <row r="382" spans="1:19" ht="15.75">
      <c r="A382" s="30"/>
      <c r="B382" s="30"/>
      <c r="C382" s="31"/>
      <c r="D382" s="32"/>
      <c r="E382" s="32"/>
      <c r="F382" s="18">
        <f t="shared" si="48"/>
        <v>0</v>
      </c>
      <c r="G382" s="33"/>
      <c r="H382" s="34"/>
      <c r="I382" s="19">
        <f t="shared" si="49"/>
        <v>0</v>
      </c>
      <c r="J382" s="20">
        <f>IF(AND(C382="Y",I382&gt;$C$6),"1.3 &amp; 2",'[1]Instructions'!$C$7*100)</f>
        <v>1.5</v>
      </c>
      <c r="K382" s="21">
        <f t="shared" si="50"/>
        <v>0</v>
      </c>
      <c r="L382" s="19">
        <f>IF(C382="Y",MAX((0.013*$C$4*K382+((0.02*(I382-$C$4)))*K382),('[1]Instructions'!$C$7*I382*K382)),('[1]Instructions'!$C$7*I382*K382))</f>
        <v>0</v>
      </c>
      <c r="M382" s="22">
        <f t="shared" si="44"/>
        <v>0</v>
      </c>
      <c r="O382" s="23">
        <v>303</v>
      </c>
      <c r="P382" s="24">
        <f t="shared" si="45"/>
        <v>-0.19801980198019803</v>
      </c>
      <c r="Q382" s="25">
        <f t="shared" si="46"/>
        <v>0.0033003300330033004</v>
      </c>
      <c r="R382" s="26">
        <f t="shared" si="43"/>
        <v>-0.19801980198019803</v>
      </c>
      <c r="S382" s="27">
        <f t="shared" si="47"/>
        <v>0.0033003300330033004</v>
      </c>
    </row>
    <row r="383" spans="1:19" ht="15.75">
      <c r="A383" s="30"/>
      <c r="B383" s="30"/>
      <c r="C383" s="31"/>
      <c r="D383" s="32"/>
      <c r="E383" s="32"/>
      <c r="F383" s="18">
        <f t="shared" si="48"/>
        <v>0</v>
      </c>
      <c r="G383" s="33"/>
      <c r="H383" s="34"/>
      <c r="I383" s="19">
        <f t="shared" si="49"/>
        <v>0</v>
      </c>
      <c r="J383" s="20">
        <f>IF(AND(C383="Y",I383&gt;$C$6),"1.3 &amp; 2",'[1]Instructions'!$C$7*100)</f>
        <v>1.5</v>
      </c>
      <c r="K383" s="21">
        <f t="shared" si="50"/>
        <v>0</v>
      </c>
      <c r="L383" s="19">
        <f>IF(C383="Y",MAX((0.013*$C$4*K383+((0.02*(I383-$C$4)))*K383),('[1]Instructions'!$C$7*I383*K383)),('[1]Instructions'!$C$7*I383*K383))</f>
        <v>0</v>
      </c>
      <c r="M383" s="22">
        <f t="shared" si="44"/>
        <v>0</v>
      </c>
      <c r="O383" s="23">
        <v>303</v>
      </c>
      <c r="P383" s="24">
        <f t="shared" si="45"/>
        <v>-0.19801980198019803</v>
      </c>
      <c r="Q383" s="25">
        <f t="shared" si="46"/>
        <v>0.0033003300330033004</v>
      </c>
      <c r="R383" s="26">
        <f t="shared" si="43"/>
        <v>-0.19801980198019803</v>
      </c>
      <c r="S383" s="27">
        <f t="shared" si="47"/>
        <v>0.0033003300330033004</v>
      </c>
    </row>
    <row r="384" spans="1:19" ht="15.75">
      <c r="A384" s="30"/>
      <c r="B384" s="30"/>
      <c r="C384" s="31"/>
      <c r="D384" s="32"/>
      <c r="E384" s="32"/>
      <c r="F384" s="18">
        <f t="shared" si="48"/>
        <v>0</v>
      </c>
      <c r="G384" s="33"/>
      <c r="H384" s="34"/>
      <c r="I384" s="19">
        <f t="shared" si="49"/>
        <v>0</v>
      </c>
      <c r="J384" s="20">
        <f>IF(AND(C384="Y",I384&gt;$C$6),"1.3 &amp; 2",'[1]Instructions'!$C$7*100)</f>
        <v>1.5</v>
      </c>
      <c r="K384" s="21">
        <f t="shared" si="50"/>
        <v>0</v>
      </c>
      <c r="L384" s="19">
        <f>IF(C384="Y",MAX((0.013*$C$4*K384+((0.02*(I384-$C$4)))*K384),('[1]Instructions'!$C$7*I384*K384)),('[1]Instructions'!$C$7*I384*K384))</f>
        <v>0</v>
      </c>
      <c r="M384" s="22">
        <f t="shared" si="44"/>
        <v>0</v>
      </c>
      <c r="O384" s="23">
        <v>303</v>
      </c>
      <c r="P384" s="24">
        <f t="shared" si="45"/>
        <v>-0.19801980198019803</v>
      </c>
      <c r="Q384" s="25">
        <f t="shared" si="46"/>
        <v>0.0033003300330033004</v>
      </c>
      <c r="R384" s="26">
        <f t="shared" si="43"/>
        <v>-0.19801980198019803</v>
      </c>
      <c r="S384" s="27">
        <f t="shared" si="47"/>
        <v>0.0033003300330033004</v>
      </c>
    </row>
    <row r="385" spans="1:19" ht="15.75">
      <c r="A385" s="30"/>
      <c r="B385" s="30"/>
      <c r="C385" s="31"/>
      <c r="D385" s="32"/>
      <c r="E385" s="32"/>
      <c r="F385" s="18">
        <f t="shared" si="48"/>
        <v>0</v>
      </c>
      <c r="G385" s="33"/>
      <c r="H385" s="34"/>
      <c r="I385" s="19">
        <f t="shared" si="49"/>
        <v>0</v>
      </c>
      <c r="J385" s="20">
        <f>IF(AND(C385="Y",I385&gt;$C$6),"1.3 &amp; 2",'[1]Instructions'!$C$7*100)</f>
        <v>1.5</v>
      </c>
      <c r="K385" s="21">
        <f t="shared" si="50"/>
        <v>0</v>
      </c>
      <c r="L385" s="19">
        <f>IF(C385="Y",MAX((0.013*$C$4*K385+((0.02*(I385-$C$4)))*K385),('[1]Instructions'!$C$7*I385*K385)),('[1]Instructions'!$C$7*I385*K385))</f>
        <v>0</v>
      </c>
      <c r="M385" s="22">
        <f t="shared" si="44"/>
        <v>0</v>
      </c>
      <c r="O385" s="23">
        <v>303</v>
      </c>
      <c r="P385" s="24">
        <f t="shared" si="45"/>
        <v>-0.19801980198019803</v>
      </c>
      <c r="Q385" s="25">
        <f t="shared" si="46"/>
        <v>0.0033003300330033004</v>
      </c>
      <c r="R385" s="26">
        <f t="shared" si="43"/>
        <v>-0.19801980198019803</v>
      </c>
      <c r="S385" s="27">
        <f t="shared" si="47"/>
        <v>0.0033003300330033004</v>
      </c>
    </row>
    <row r="386" spans="1:19" ht="15.75">
      <c r="A386" s="30"/>
      <c r="B386" s="30"/>
      <c r="C386" s="31"/>
      <c r="D386" s="32"/>
      <c r="E386" s="32"/>
      <c r="F386" s="18">
        <f t="shared" si="48"/>
        <v>0</v>
      </c>
      <c r="G386" s="33"/>
      <c r="H386" s="34"/>
      <c r="I386" s="19">
        <f t="shared" si="49"/>
        <v>0</v>
      </c>
      <c r="J386" s="20">
        <f>IF(AND(C386="Y",I386&gt;$C$6),"1.3 &amp; 2",'[1]Instructions'!$C$7*100)</f>
        <v>1.5</v>
      </c>
      <c r="K386" s="21">
        <f t="shared" si="50"/>
        <v>0</v>
      </c>
      <c r="L386" s="19">
        <f>IF(C386="Y",MAX((0.013*$C$4*K386+((0.02*(I386-$C$4)))*K386),('[1]Instructions'!$C$7*I386*K386)),('[1]Instructions'!$C$7*I386*K386))</f>
        <v>0</v>
      </c>
      <c r="M386" s="22">
        <f t="shared" si="44"/>
        <v>0</v>
      </c>
      <c r="O386" s="23">
        <v>303</v>
      </c>
      <c r="P386" s="24">
        <f t="shared" si="45"/>
        <v>-0.19801980198019803</v>
      </c>
      <c r="Q386" s="25">
        <f t="shared" si="46"/>
        <v>0.0033003300330033004</v>
      </c>
      <c r="R386" s="26">
        <f t="shared" si="43"/>
        <v>-0.19801980198019803</v>
      </c>
      <c r="S386" s="27">
        <f t="shared" si="47"/>
        <v>0.0033003300330033004</v>
      </c>
    </row>
    <row r="387" spans="1:19" ht="15.75">
      <c r="A387" s="30"/>
      <c r="B387" s="30"/>
      <c r="C387" s="31"/>
      <c r="D387" s="32"/>
      <c r="E387" s="32"/>
      <c r="F387" s="18">
        <f t="shared" si="48"/>
        <v>0</v>
      </c>
      <c r="G387" s="33"/>
      <c r="H387" s="34"/>
      <c r="I387" s="19">
        <f t="shared" si="49"/>
        <v>0</v>
      </c>
      <c r="J387" s="20">
        <f>IF(AND(C387="Y",I387&gt;$C$6),"1.3 &amp; 2",'[1]Instructions'!$C$7*100)</f>
        <v>1.5</v>
      </c>
      <c r="K387" s="21">
        <f t="shared" si="50"/>
        <v>0</v>
      </c>
      <c r="L387" s="19">
        <f>IF(C387="Y",MAX((0.013*$C$4*K387+((0.02*(I387-$C$4)))*K387),('[1]Instructions'!$C$7*I387*K387)),('[1]Instructions'!$C$7*I387*K387))</f>
        <v>0</v>
      </c>
      <c r="M387" s="22">
        <f t="shared" si="44"/>
        <v>0</v>
      </c>
      <c r="O387" s="23">
        <v>303</v>
      </c>
      <c r="P387" s="24">
        <f t="shared" si="45"/>
        <v>-0.19801980198019803</v>
      </c>
      <c r="Q387" s="25">
        <f t="shared" si="46"/>
        <v>0.0033003300330033004</v>
      </c>
      <c r="R387" s="26">
        <f t="shared" si="43"/>
        <v>-0.19801980198019803</v>
      </c>
      <c r="S387" s="27">
        <f t="shared" si="47"/>
        <v>0.0033003300330033004</v>
      </c>
    </row>
    <row r="388" spans="1:19" ht="15.75">
      <c r="A388" s="30"/>
      <c r="B388" s="30"/>
      <c r="C388" s="31"/>
      <c r="D388" s="32"/>
      <c r="E388" s="32"/>
      <c r="F388" s="18">
        <f t="shared" si="48"/>
        <v>0</v>
      </c>
      <c r="G388" s="33"/>
      <c r="H388" s="34"/>
      <c r="I388" s="19">
        <f t="shared" si="49"/>
        <v>0</v>
      </c>
      <c r="J388" s="20">
        <f>IF(AND(C388="Y",I388&gt;$C$6),"1.3 &amp; 2",'[1]Instructions'!$C$7*100)</f>
        <v>1.5</v>
      </c>
      <c r="K388" s="21">
        <f t="shared" si="50"/>
        <v>0</v>
      </c>
      <c r="L388" s="19">
        <f>IF(C388="Y",MAX((0.013*$C$4*K388+((0.02*(I388-$C$4)))*K388),('[1]Instructions'!$C$7*I388*K388)),('[1]Instructions'!$C$7*I388*K388))</f>
        <v>0</v>
      </c>
      <c r="M388" s="22">
        <f t="shared" si="44"/>
        <v>0</v>
      </c>
      <c r="O388" s="23">
        <v>303</v>
      </c>
      <c r="P388" s="24">
        <f t="shared" si="45"/>
        <v>-0.19801980198019803</v>
      </c>
      <c r="Q388" s="25">
        <f t="shared" si="46"/>
        <v>0.0033003300330033004</v>
      </c>
      <c r="R388" s="26">
        <f t="shared" si="43"/>
        <v>-0.19801980198019803</v>
      </c>
      <c r="S388" s="27">
        <f t="shared" si="47"/>
        <v>0.0033003300330033004</v>
      </c>
    </row>
    <row r="389" spans="1:19" ht="15.75">
      <c r="A389" s="30"/>
      <c r="B389" s="30"/>
      <c r="C389" s="31"/>
      <c r="D389" s="32"/>
      <c r="E389" s="32"/>
      <c r="F389" s="18">
        <f t="shared" si="48"/>
        <v>0</v>
      </c>
      <c r="G389" s="33"/>
      <c r="H389" s="34"/>
      <c r="I389" s="19">
        <f t="shared" si="49"/>
        <v>0</v>
      </c>
      <c r="J389" s="20">
        <f>IF(AND(C389="Y",I389&gt;$C$6),"1.3 &amp; 2",'[1]Instructions'!$C$7*100)</f>
        <v>1.5</v>
      </c>
      <c r="K389" s="21">
        <f t="shared" si="50"/>
        <v>0</v>
      </c>
      <c r="L389" s="19">
        <f>IF(C389="Y",MAX((0.013*$C$4*K389+((0.02*(I389-$C$4)))*K389),('[1]Instructions'!$C$7*I389*K389)),('[1]Instructions'!$C$7*I389*K389))</f>
        <v>0</v>
      </c>
      <c r="M389" s="22">
        <f t="shared" si="44"/>
        <v>0</v>
      </c>
      <c r="O389" s="23">
        <v>303</v>
      </c>
      <c r="P389" s="24">
        <f t="shared" si="45"/>
        <v>-0.19801980198019803</v>
      </c>
      <c r="Q389" s="25">
        <f t="shared" si="46"/>
        <v>0.0033003300330033004</v>
      </c>
      <c r="R389" s="26">
        <f t="shared" si="43"/>
        <v>-0.19801980198019803</v>
      </c>
      <c r="S389" s="27">
        <f t="shared" si="47"/>
        <v>0.0033003300330033004</v>
      </c>
    </row>
    <row r="390" spans="1:19" ht="15.75">
      <c r="A390" s="30"/>
      <c r="B390" s="30"/>
      <c r="C390" s="31"/>
      <c r="D390" s="32"/>
      <c r="E390" s="32"/>
      <c r="F390" s="18">
        <f t="shared" si="48"/>
        <v>0</v>
      </c>
      <c r="G390" s="33"/>
      <c r="H390" s="34"/>
      <c r="I390" s="19">
        <f t="shared" si="49"/>
        <v>0</v>
      </c>
      <c r="J390" s="20">
        <f>IF(AND(C390="Y",I390&gt;$C$6),"1.3 &amp; 2",'[1]Instructions'!$C$7*100)</f>
        <v>1.5</v>
      </c>
      <c r="K390" s="21">
        <f t="shared" si="50"/>
        <v>0</v>
      </c>
      <c r="L390" s="19">
        <f>IF(C390="Y",MAX((0.013*$C$4*K390+((0.02*(I390-$C$4)))*K390),('[1]Instructions'!$C$7*I390*K390)),('[1]Instructions'!$C$7*I390*K390))</f>
        <v>0</v>
      </c>
      <c r="M390" s="22">
        <f t="shared" si="44"/>
        <v>0</v>
      </c>
      <c r="O390" s="23">
        <v>303</v>
      </c>
      <c r="P390" s="24">
        <f t="shared" si="45"/>
        <v>-0.19801980198019803</v>
      </c>
      <c r="Q390" s="25">
        <f t="shared" si="46"/>
        <v>0.0033003300330033004</v>
      </c>
      <c r="R390" s="26">
        <f t="shared" si="43"/>
        <v>-0.19801980198019803</v>
      </c>
      <c r="S390" s="27">
        <f t="shared" si="47"/>
        <v>0.0033003300330033004</v>
      </c>
    </row>
    <row r="391" spans="1:19" ht="15.75">
      <c r="A391" s="30"/>
      <c r="B391" s="30"/>
      <c r="C391" s="31"/>
      <c r="D391" s="32"/>
      <c r="E391" s="32"/>
      <c r="F391" s="18">
        <f t="shared" si="48"/>
        <v>0</v>
      </c>
      <c r="G391" s="33"/>
      <c r="H391" s="34"/>
      <c r="I391" s="19">
        <f t="shared" si="49"/>
        <v>0</v>
      </c>
      <c r="J391" s="20">
        <f>IF(AND(C391="Y",I391&gt;$C$6),"1.3 &amp; 2",'[1]Instructions'!$C$7*100)</f>
        <v>1.5</v>
      </c>
      <c r="K391" s="21">
        <f t="shared" si="50"/>
        <v>0</v>
      </c>
      <c r="L391" s="19">
        <f>IF(C391="Y",MAX((0.013*$C$4*K391+((0.02*(I391-$C$4)))*K391),('[1]Instructions'!$C$7*I391*K391)),('[1]Instructions'!$C$7*I391*K391))</f>
        <v>0</v>
      </c>
      <c r="M391" s="22">
        <f t="shared" si="44"/>
        <v>0</v>
      </c>
      <c r="O391" s="23">
        <v>303</v>
      </c>
      <c r="P391" s="24">
        <f t="shared" si="45"/>
        <v>-0.19801980198019803</v>
      </c>
      <c r="Q391" s="25">
        <f t="shared" si="46"/>
        <v>0.0033003300330033004</v>
      </c>
      <c r="R391" s="26">
        <f t="shared" si="43"/>
        <v>-0.19801980198019803</v>
      </c>
      <c r="S391" s="27">
        <f t="shared" si="47"/>
        <v>0.0033003300330033004</v>
      </c>
    </row>
    <row r="392" spans="1:19" ht="15.75">
      <c r="A392" s="30"/>
      <c r="B392" s="30"/>
      <c r="C392" s="31"/>
      <c r="D392" s="32"/>
      <c r="E392" s="32"/>
      <c r="F392" s="18">
        <f t="shared" si="48"/>
        <v>0</v>
      </c>
      <c r="G392" s="33"/>
      <c r="H392" s="34"/>
      <c r="I392" s="19">
        <f t="shared" si="49"/>
        <v>0</v>
      </c>
      <c r="J392" s="20">
        <f>IF(AND(C392="Y",I392&gt;$C$6),"1.3 &amp; 2",'[1]Instructions'!$C$7*100)</f>
        <v>1.5</v>
      </c>
      <c r="K392" s="21">
        <f t="shared" si="50"/>
        <v>0</v>
      </c>
      <c r="L392" s="19">
        <f>IF(C392="Y",MAX((0.013*$C$4*K392+((0.02*(I392-$C$4)))*K392),('[1]Instructions'!$C$7*I392*K392)),('[1]Instructions'!$C$7*I392*K392))</f>
        <v>0</v>
      </c>
      <c r="M392" s="22">
        <f t="shared" si="44"/>
        <v>0</v>
      </c>
      <c r="O392" s="23">
        <v>303</v>
      </c>
      <c r="P392" s="24">
        <f t="shared" si="45"/>
        <v>-0.19801980198019803</v>
      </c>
      <c r="Q392" s="25">
        <f t="shared" si="46"/>
        <v>0.0033003300330033004</v>
      </c>
      <c r="R392" s="26">
        <f t="shared" si="43"/>
        <v>-0.19801980198019803</v>
      </c>
      <c r="S392" s="27">
        <f t="shared" si="47"/>
        <v>0.0033003300330033004</v>
      </c>
    </row>
    <row r="393" spans="1:19" ht="15.75">
      <c r="A393" s="30"/>
      <c r="B393" s="30"/>
      <c r="C393" s="31"/>
      <c r="D393" s="32"/>
      <c r="E393" s="32"/>
      <c r="F393" s="18">
        <f t="shared" si="48"/>
        <v>0</v>
      </c>
      <c r="G393" s="33"/>
      <c r="H393" s="34"/>
      <c r="I393" s="19">
        <f t="shared" si="49"/>
        <v>0</v>
      </c>
      <c r="J393" s="20">
        <f>IF(AND(C393="Y",I393&gt;$C$6),"1.3 &amp; 2",'[1]Instructions'!$C$7*100)</f>
        <v>1.5</v>
      </c>
      <c r="K393" s="21">
        <f t="shared" si="50"/>
        <v>0</v>
      </c>
      <c r="L393" s="19">
        <f>IF(C393="Y",MAX((0.013*$C$4*K393+((0.02*(I393-$C$4)))*K393),('[1]Instructions'!$C$7*I393*K393)),('[1]Instructions'!$C$7*I393*K393))</f>
        <v>0</v>
      </c>
      <c r="M393" s="22">
        <f t="shared" si="44"/>
        <v>0</v>
      </c>
      <c r="O393" s="23">
        <v>303</v>
      </c>
      <c r="P393" s="24">
        <f t="shared" si="45"/>
        <v>-0.19801980198019803</v>
      </c>
      <c r="Q393" s="25">
        <f t="shared" si="46"/>
        <v>0.0033003300330033004</v>
      </c>
      <c r="R393" s="26">
        <f t="shared" si="43"/>
        <v>-0.19801980198019803</v>
      </c>
      <c r="S393" s="27">
        <f t="shared" si="47"/>
        <v>0.0033003300330033004</v>
      </c>
    </row>
    <row r="394" spans="1:19" ht="15.75">
      <c r="A394" s="30"/>
      <c r="B394" s="30"/>
      <c r="C394" s="31"/>
      <c r="D394" s="32"/>
      <c r="E394" s="32"/>
      <c r="F394" s="18">
        <f t="shared" si="48"/>
        <v>0</v>
      </c>
      <c r="G394" s="33"/>
      <c r="H394" s="34"/>
      <c r="I394" s="19">
        <f t="shared" si="49"/>
        <v>0</v>
      </c>
      <c r="J394" s="20">
        <f>IF(AND(C394="Y",I394&gt;$C$6),"1.3 &amp; 2",'[1]Instructions'!$C$7*100)</f>
        <v>1.5</v>
      </c>
      <c r="K394" s="21">
        <f t="shared" si="50"/>
        <v>0</v>
      </c>
      <c r="L394" s="19">
        <f>IF(C394="Y",MAX((0.013*$C$4*K394+((0.02*(I394-$C$4)))*K394),('[1]Instructions'!$C$7*I394*K394)),('[1]Instructions'!$C$7*I394*K394))</f>
        <v>0</v>
      </c>
      <c r="M394" s="22">
        <f t="shared" si="44"/>
        <v>0</v>
      </c>
      <c r="O394" s="23">
        <v>303</v>
      </c>
      <c r="P394" s="24">
        <f t="shared" si="45"/>
        <v>-0.19801980198019803</v>
      </c>
      <c r="Q394" s="25">
        <f t="shared" si="46"/>
        <v>0.0033003300330033004</v>
      </c>
      <c r="R394" s="26">
        <f t="shared" si="43"/>
        <v>-0.19801980198019803</v>
      </c>
      <c r="S394" s="27">
        <f t="shared" si="47"/>
        <v>0.0033003300330033004</v>
      </c>
    </row>
    <row r="395" spans="1:19" ht="15.75">
      <c r="A395" s="30"/>
      <c r="B395" s="30"/>
      <c r="C395" s="31"/>
      <c r="D395" s="32"/>
      <c r="E395" s="32"/>
      <c r="F395" s="18">
        <f t="shared" si="48"/>
        <v>0</v>
      </c>
      <c r="G395" s="33"/>
      <c r="H395" s="34"/>
      <c r="I395" s="19">
        <f t="shared" si="49"/>
        <v>0</v>
      </c>
      <c r="J395" s="20">
        <f>IF(AND(C395="Y",I395&gt;$C$6),"1.3 &amp; 2",'[1]Instructions'!$C$7*100)</f>
        <v>1.5</v>
      </c>
      <c r="K395" s="21">
        <f t="shared" si="50"/>
        <v>0</v>
      </c>
      <c r="L395" s="19">
        <f>IF(C395="Y",MAX((0.013*$C$4*K395+((0.02*(I395-$C$4)))*K395),('[1]Instructions'!$C$7*I395*K395)),('[1]Instructions'!$C$7*I395*K395))</f>
        <v>0</v>
      </c>
      <c r="M395" s="22">
        <f t="shared" si="44"/>
        <v>0</v>
      </c>
      <c r="O395" s="23">
        <v>303</v>
      </c>
      <c r="P395" s="24">
        <f t="shared" si="45"/>
        <v>-0.19801980198019803</v>
      </c>
      <c r="Q395" s="25">
        <f t="shared" si="46"/>
        <v>0.0033003300330033004</v>
      </c>
      <c r="R395" s="26">
        <f aca="true" t="shared" si="51" ref="R395:R405">(E395-D395+1-61)/O395</f>
        <v>-0.19801980198019803</v>
      </c>
      <c r="S395" s="27">
        <f t="shared" si="47"/>
        <v>0.0033003300330033004</v>
      </c>
    </row>
    <row r="396" spans="1:19" ht="15.75">
      <c r="A396" s="30"/>
      <c r="B396" s="30"/>
      <c r="C396" s="31"/>
      <c r="D396" s="32"/>
      <c r="E396" s="32"/>
      <c r="F396" s="18">
        <f t="shared" si="48"/>
        <v>0</v>
      </c>
      <c r="G396" s="33"/>
      <c r="H396" s="34"/>
      <c r="I396" s="19">
        <f t="shared" si="49"/>
        <v>0</v>
      </c>
      <c r="J396" s="20">
        <f>IF(AND(C396="Y",I396&gt;$C$6),"1.3 &amp; 2",'[1]Instructions'!$C$7*100)</f>
        <v>1.5</v>
      </c>
      <c r="K396" s="21">
        <f t="shared" si="50"/>
        <v>0</v>
      </c>
      <c r="L396" s="19">
        <f>IF(C396="Y",MAX((0.013*$C$4*K396+((0.02*(I396-$C$4)))*K396),('[1]Instructions'!$C$7*I396*K396)),('[1]Instructions'!$C$7*I396*K396))</f>
        <v>0</v>
      </c>
      <c r="M396" s="22">
        <f aca="true" t="shared" si="52" ref="M396:M405">IF(ROUND(MIN((+(L396*9)-(600*K396)),$C$7),0)&lt;0,0,ROUND(MIN((+(L396*9)-(600*K396)),$C$7),0))</f>
        <v>0</v>
      </c>
      <c r="O396" s="23">
        <v>303</v>
      </c>
      <c r="P396" s="24">
        <f aca="true" t="shared" si="53" ref="P396:P405">+MIN(Q396,R396)</f>
        <v>-0.19801980198019803</v>
      </c>
      <c r="Q396" s="25">
        <f aca="true" t="shared" si="54" ref="Q396:Q405">(E396-D396+1)/$C$5</f>
        <v>0.0033003300330033004</v>
      </c>
      <c r="R396" s="26">
        <f t="shared" si="51"/>
        <v>-0.19801980198019803</v>
      </c>
      <c r="S396" s="27">
        <f aca="true" t="shared" si="55" ref="S396:S405">IF(E396&lt;DATE($C$3,7,1),(E396-D396+1)/O396,IF(AND(E396&gt;DATE($C$3,6,30),D396&lt;DATE($C$3,6,30)),((E396-D396+1-62)/O396),IF(E396&gt;DATE($C$3,8,31),(E396-D396+1)/O396)))</f>
        <v>0.0033003300330033004</v>
      </c>
    </row>
    <row r="397" spans="1:19" ht="15.75">
      <c r="A397" s="30"/>
      <c r="B397" s="30"/>
      <c r="C397" s="31"/>
      <c r="D397" s="32"/>
      <c r="E397" s="32"/>
      <c r="F397" s="18">
        <f t="shared" si="48"/>
        <v>0</v>
      </c>
      <c r="G397" s="33"/>
      <c r="H397" s="34"/>
      <c r="I397" s="19">
        <f t="shared" si="49"/>
        <v>0</v>
      </c>
      <c r="J397" s="20">
        <f>IF(AND(C397="Y",I397&gt;$C$6),"1.3 &amp; 2",'[1]Instructions'!$C$7*100)</f>
        <v>1.5</v>
      </c>
      <c r="K397" s="21">
        <f t="shared" si="50"/>
        <v>0</v>
      </c>
      <c r="L397" s="19">
        <f>IF(C397="Y",MAX((0.013*$C$4*K397+((0.02*(I397-$C$4)))*K397),('[1]Instructions'!$C$7*I397*K397)),('[1]Instructions'!$C$7*I397*K397))</f>
        <v>0</v>
      </c>
      <c r="M397" s="22">
        <f t="shared" si="52"/>
        <v>0</v>
      </c>
      <c r="O397" s="23">
        <v>303</v>
      </c>
      <c r="P397" s="24">
        <f t="shared" si="53"/>
        <v>-0.19801980198019803</v>
      </c>
      <c r="Q397" s="25">
        <f t="shared" si="54"/>
        <v>0.0033003300330033004</v>
      </c>
      <c r="R397" s="26">
        <f t="shared" si="51"/>
        <v>-0.19801980198019803</v>
      </c>
      <c r="S397" s="27">
        <f t="shared" si="55"/>
        <v>0.0033003300330033004</v>
      </c>
    </row>
    <row r="398" spans="1:19" ht="15.75">
      <c r="A398" s="30"/>
      <c r="B398" s="30"/>
      <c r="C398" s="31"/>
      <c r="D398" s="32"/>
      <c r="E398" s="32"/>
      <c r="F398" s="18">
        <f t="shared" si="48"/>
        <v>0</v>
      </c>
      <c r="G398" s="33"/>
      <c r="H398" s="34"/>
      <c r="I398" s="19">
        <f t="shared" si="49"/>
        <v>0</v>
      </c>
      <c r="J398" s="20">
        <f>IF(AND(C398="Y",I398&gt;$C$6),"1.3 &amp; 2",'[1]Instructions'!$C$7*100)</f>
        <v>1.5</v>
      </c>
      <c r="K398" s="21">
        <f t="shared" si="50"/>
        <v>0</v>
      </c>
      <c r="L398" s="19">
        <f>IF(C398="Y",MAX((0.013*$C$4*K398+((0.02*(I398-$C$4)))*K398),('[1]Instructions'!$C$7*I398*K398)),('[1]Instructions'!$C$7*I398*K398))</f>
        <v>0</v>
      </c>
      <c r="M398" s="22">
        <f t="shared" si="52"/>
        <v>0</v>
      </c>
      <c r="O398" s="23">
        <v>303</v>
      </c>
      <c r="P398" s="24">
        <f t="shared" si="53"/>
        <v>-0.19801980198019803</v>
      </c>
      <c r="Q398" s="25">
        <f t="shared" si="54"/>
        <v>0.0033003300330033004</v>
      </c>
      <c r="R398" s="26">
        <f t="shared" si="51"/>
        <v>-0.19801980198019803</v>
      </c>
      <c r="S398" s="27">
        <f t="shared" si="55"/>
        <v>0.0033003300330033004</v>
      </c>
    </row>
    <row r="399" spans="1:19" ht="15.75">
      <c r="A399" s="30"/>
      <c r="B399" s="30"/>
      <c r="C399" s="31"/>
      <c r="D399" s="32"/>
      <c r="E399" s="32"/>
      <c r="F399" s="18">
        <f t="shared" si="48"/>
        <v>0</v>
      </c>
      <c r="G399" s="33"/>
      <c r="H399" s="34"/>
      <c r="I399" s="19">
        <f t="shared" si="49"/>
        <v>0</v>
      </c>
      <c r="J399" s="20">
        <f>IF(AND(C399="Y",I399&gt;$C$6),"1.3 &amp; 2",'[1]Instructions'!$C$7*100)</f>
        <v>1.5</v>
      </c>
      <c r="K399" s="21">
        <f t="shared" si="50"/>
        <v>0</v>
      </c>
      <c r="L399" s="19">
        <f>IF(C399="Y",MAX((0.013*$C$4*K399+((0.02*(I399-$C$4)))*K399),('[1]Instructions'!$C$7*I399*K399)),('[1]Instructions'!$C$7*I399*K399))</f>
        <v>0</v>
      </c>
      <c r="M399" s="22">
        <f t="shared" si="52"/>
        <v>0</v>
      </c>
      <c r="O399" s="23">
        <v>303</v>
      </c>
      <c r="P399" s="24">
        <f t="shared" si="53"/>
        <v>-0.19801980198019803</v>
      </c>
      <c r="Q399" s="25">
        <f t="shared" si="54"/>
        <v>0.0033003300330033004</v>
      </c>
      <c r="R399" s="26">
        <f t="shared" si="51"/>
        <v>-0.19801980198019803</v>
      </c>
      <c r="S399" s="27">
        <f t="shared" si="55"/>
        <v>0.0033003300330033004</v>
      </c>
    </row>
    <row r="400" spans="1:19" ht="15.75">
      <c r="A400" s="30"/>
      <c r="B400" s="30"/>
      <c r="C400" s="31"/>
      <c r="D400" s="32"/>
      <c r="E400" s="32"/>
      <c r="F400" s="18">
        <f t="shared" si="48"/>
        <v>0</v>
      </c>
      <c r="G400" s="33"/>
      <c r="H400" s="34"/>
      <c r="I400" s="19">
        <f t="shared" si="49"/>
        <v>0</v>
      </c>
      <c r="J400" s="20">
        <f>IF(AND(C400="Y",I400&gt;$C$6),"1.3 &amp; 2",'[1]Instructions'!$C$7*100)</f>
        <v>1.5</v>
      </c>
      <c r="K400" s="21">
        <f t="shared" si="50"/>
        <v>0</v>
      </c>
      <c r="L400" s="19">
        <f>IF(C400="Y",MAX((0.013*$C$4*K400+((0.02*(I400-$C$4)))*K400),('[1]Instructions'!$C$7*I400*K400)),('[1]Instructions'!$C$7*I400*K400))</f>
        <v>0</v>
      </c>
      <c r="M400" s="22">
        <f t="shared" si="52"/>
        <v>0</v>
      </c>
      <c r="O400" s="23">
        <v>303</v>
      </c>
      <c r="P400" s="24">
        <f t="shared" si="53"/>
        <v>-0.19801980198019803</v>
      </c>
      <c r="Q400" s="25">
        <f t="shared" si="54"/>
        <v>0.0033003300330033004</v>
      </c>
      <c r="R400" s="26">
        <f t="shared" si="51"/>
        <v>-0.19801980198019803</v>
      </c>
      <c r="S400" s="27">
        <f t="shared" si="55"/>
        <v>0.0033003300330033004</v>
      </c>
    </row>
    <row r="401" spans="1:19" ht="15.75">
      <c r="A401" s="30"/>
      <c r="B401" s="30"/>
      <c r="C401" s="31"/>
      <c r="D401" s="32"/>
      <c r="E401" s="32"/>
      <c r="F401" s="18">
        <f t="shared" si="48"/>
        <v>0</v>
      </c>
      <c r="G401" s="33"/>
      <c r="H401" s="34"/>
      <c r="I401" s="19">
        <f t="shared" si="49"/>
        <v>0</v>
      </c>
      <c r="J401" s="20">
        <f>IF(AND(C401="Y",I401&gt;$C$6),"1.3 &amp; 2",'[1]Instructions'!$C$7*100)</f>
        <v>1.5</v>
      </c>
      <c r="K401" s="21">
        <f t="shared" si="50"/>
        <v>0</v>
      </c>
      <c r="L401" s="19">
        <f>IF(C401="Y",MAX((0.013*$C$4*K401+((0.02*(I401-$C$4)))*K401),('[1]Instructions'!$C$7*I401*K401)),('[1]Instructions'!$C$7*I401*K401))</f>
        <v>0</v>
      </c>
      <c r="M401" s="22">
        <f t="shared" si="52"/>
        <v>0</v>
      </c>
      <c r="O401" s="23">
        <v>303</v>
      </c>
      <c r="P401" s="24">
        <f t="shared" si="53"/>
        <v>-0.19801980198019803</v>
      </c>
      <c r="Q401" s="25">
        <f t="shared" si="54"/>
        <v>0.0033003300330033004</v>
      </c>
      <c r="R401" s="26">
        <f t="shared" si="51"/>
        <v>-0.19801980198019803</v>
      </c>
      <c r="S401" s="27">
        <f t="shared" si="55"/>
        <v>0.0033003300330033004</v>
      </c>
    </row>
    <row r="402" spans="1:19" ht="15.75">
      <c r="A402" s="30"/>
      <c r="B402" s="30"/>
      <c r="C402" s="31"/>
      <c r="D402" s="32"/>
      <c r="E402" s="32"/>
      <c r="F402" s="18">
        <f>IF(D402=0,0,1300*S402)</f>
        <v>0</v>
      </c>
      <c r="G402" s="33"/>
      <c r="H402" s="34"/>
      <c r="I402" s="19">
        <f>IF(F402=0,0,IF(OR(H402=0,K402=0),0,+H402/K402))</f>
        <v>0</v>
      </c>
      <c r="J402" s="20">
        <f>IF(AND(C402="Y",I402&gt;$C$6),"1.3 &amp; 2",'[1]Instructions'!$C$7*100)</f>
        <v>1.5</v>
      </c>
      <c r="K402" s="21">
        <f>IF(F402=0,0,(MIN(S402/F402*G402,S402)))</f>
        <v>0</v>
      </c>
      <c r="L402" s="19">
        <f>IF(C402="Y",MAX((0.013*$C$4*K402+((0.02*(I402-$C$4)))*K402),('[1]Instructions'!$C$7*I402*K402)),('[1]Instructions'!$C$7*I402*K402))</f>
        <v>0</v>
      </c>
      <c r="M402" s="22">
        <f t="shared" si="52"/>
        <v>0</v>
      </c>
      <c r="O402" s="23">
        <v>303</v>
      </c>
      <c r="P402" s="24">
        <f t="shared" si="53"/>
        <v>-0.19801980198019803</v>
      </c>
      <c r="Q402" s="25">
        <f t="shared" si="54"/>
        <v>0.0033003300330033004</v>
      </c>
      <c r="R402" s="26">
        <f t="shared" si="51"/>
        <v>-0.19801980198019803</v>
      </c>
      <c r="S402" s="27">
        <f t="shared" si="55"/>
        <v>0.0033003300330033004</v>
      </c>
    </row>
    <row r="403" spans="1:19" ht="15.75">
      <c r="A403" s="30"/>
      <c r="B403" s="30"/>
      <c r="C403" s="31"/>
      <c r="D403" s="32"/>
      <c r="E403" s="32"/>
      <c r="F403" s="18">
        <f>IF(D403=0,0,1300*S403)</f>
        <v>0</v>
      </c>
      <c r="G403" s="33"/>
      <c r="H403" s="34"/>
      <c r="I403" s="19">
        <f>IF(F403=0,0,IF(OR(H403=0,K403=0),0,+H403/K403))</f>
        <v>0</v>
      </c>
      <c r="J403" s="20">
        <f>IF(AND(C403="Y",I403&gt;$C$6),"1.3 &amp; 2",'[1]Instructions'!$C$7*100)</f>
        <v>1.5</v>
      </c>
      <c r="K403" s="21">
        <f>IF(F403=0,0,(MIN(S403/F403*G403,S403)))</f>
        <v>0</v>
      </c>
      <c r="L403" s="19">
        <f>IF(C403="Y",MAX((0.013*$C$4*K403+((0.02*(I403-$C$4)))*K403),('[1]Instructions'!$C$7*I403*K403)),('[1]Instructions'!$C$7*I403*K403))</f>
        <v>0</v>
      </c>
      <c r="M403" s="22">
        <f t="shared" si="52"/>
        <v>0</v>
      </c>
      <c r="O403" s="23">
        <v>303</v>
      </c>
      <c r="P403" s="24">
        <f t="shared" si="53"/>
        <v>-0.19801980198019803</v>
      </c>
      <c r="Q403" s="25">
        <f t="shared" si="54"/>
        <v>0.0033003300330033004</v>
      </c>
      <c r="R403" s="26">
        <f t="shared" si="51"/>
        <v>-0.19801980198019803</v>
      </c>
      <c r="S403" s="27">
        <f t="shared" si="55"/>
        <v>0.0033003300330033004</v>
      </c>
    </row>
    <row r="404" spans="1:19" ht="15.75">
      <c r="A404" s="30"/>
      <c r="B404" s="30"/>
      <c r="C404" s="31"/>
      <c r="D404" s="32"/>
      <c r="E404" s="32"/>
      <c r="F404" s="18">
        <f>IF(D404=0,0,1300*S404)</f>
        <v>0</v>
      </c>
      <c r="G404" s="33"/>
      <c r="H404" s="34"/>
      <c r="I404" s="19">
        <f>IF(F404=0,0,IF(OR(H404=0,K404=0),0,+H404/K404))</f>
        <v>0</v>
      </c>
      <c r="J404" s="20">
        <f>IF(AND(C404="Y",I404&gt;$C$6),"1.3 &amp; 2",'[1]Instructions'!$C$7*100)</f>
        <v>1.5</v>
      </c>
      <c r="K404" s="21">
        <f>IF(F404=0,0,(MIN(S404/F404*G404,S404)))</f>
        <v>0</v>
      </c>
      <c r="L404" s="19">
        <f>IF(C404="Y",MAX((0.013*$C$4*K404+((0.02*(I404-$C$4)))*K404),('[1]Instructions'!$C$7*I404*K404)),('[1]Instructions'!$C$7*I404*K404))</f>
        <v>0</v>
      </c>
      <c r="M404" s="22">
        <f t="shared" si="52"/>
        <v>0</v>
      </c>
      <c r="O404" s="23">
        <v>303</v>
      </c>
      <c r="P404" s="24">
        <f t="shared" si="53"/>
        <v>-0.19801980198019803</v>
      </c>
      <c r="Q404" s="25">
        <f t="shared" si="54"/>
        <v>0.0033003300330033004</v>
      </c>
      <c r="R404" s="26">
        <f t="shared" si="51"/>
        <v>-0.19801980198019803</v>
      </c>
      <c r="S404" s="27">
        <f t="shared" si="55"/>
        <v>0.0033003300330033004</v>
      </c>
    </row>
    <row r="405" spans="1:19" ht="15.75">
      <c r="A405" s="30"/>
      <c r="B405" s="30"/>
      <c r="C405" s="31"/>
      <c r="D405" s="32"/>
      <c r="E405" s="32"/>
      <c r="F405" s="18">
        <f>IF(D405=0,0,1300*S405)</f>
        <v>0</v>
      </c>
      <c r="G405" s="33"/>
      <c r="H405" s="34"/>
      <c r="I405" s="19">
        <f>IF(F405=0,0,IF(OR(H405=0,K405=0),0,+H405/K405))</f>
        <v>0</v>
      </c>
      <c r="J405" s="20">
        <f>IF(AND(C405="Y",I405&gt;$C$6),"1.3 &amp; 2",'[1]Instructions'!$C$7*100)</f>
        <v>1.5</v>
      </c>
      <c r="K405" s="21">
        <f>IF(F405=0,0,(MIN(S405/F405*G405,S405)))</f>
        <v>0</v>
      </c>
      <c r="L405" s="19">
        <f>IF(C405="Y",MAX((0.013*$C$4*K405+((0.02*(I405-$C$4)))*K405),('[1]Instructions'!$C$7*I405*K405)),('[1]Instructions'!$C$7*I405*K405))</f>
        <v>0</v>
      </c>
      <c r="M405" s="22">
        <f t="shared" si="52"/>
        <v>0</v>
      </c>
      <c r="O405" s="23">
        <v>303</v>
      </c>
      <c r="P405" s="24">
        <f t="shared" si="53"/>
        <v>-0.19801980198019803</v>
      </c>
      <c r="Q405" s="25">
        <f t="shared" si="54"/>
        <v>0.0033003300330033004</v>
      </c>
      <c r="R405" s="26">
        <f t="shared" si="51"/>
        <v>-0.19801980198019803</v>
      </c>
      <c r="S405" s="27">
        <f t="shared" si="55"/>
        <v>0.0033003300330033004</v>
      </c>
    </row>
  </sheetData>
  <sheetProtection password="A0A8" sheet="1" objects="1" scenarios="1" selectLockedCells="1"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Employees Benefits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Green, Steve PEBA</dc:creator>
  <cp:keywords/>
  <dc:description/>
  <cp:lastModifiedBy>Green, Steve PEBA</cp:lastModifiedBy>
  <dcterms:created xsi:type="dcterms:W3CDTF">2023-11-23T13:54:13Z</dcterms:created>
  <dcterms:modified xsi:type="dcterms:W3CDTF">2023-11-23T13:56:52Z</dcterms:modified>
  <cp:category/>
  <cp:version/>
  <cp:contentType/>
  <cp:contentStatus/>
</cp:coreProperties>
</file>